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6"/>
  <workbookPr defaultThemeVersion="166925"/>
  <mc:AlternateContent xmlns:mc="http://schemas.openxmlformats.org/markup-compatibility/2006">
    <mc:Choice Requires="x15">
      <x15ac:absPath xmlns:x15ac="http://schemas.microsoft.com/office/spreadsheetml/2010/11/ac" url="https://naiopherndon.sharepoint.com/sites/KR2/Research/2022/Briefs/DAI Findings/"/>
    </mc:Choice>
  </mc:AlternateContent>
  <xr:revisionPtr revIDLastSave="0" documentId="8_{08CFDE65-5606-4403-8680-E2C8C08F5B36}" xr6:coauthVersionLast="47" xr6:coauthVersionMax="47" xr10:uidLastSave="{00000000-0000-0000-0000-000000000000}"/>
  <bookViews>
    <workbookView xWindow="-108" yWindow="-108" windowWidth="23256" windowHeight="12576" xr2:uid="{7CC29510-8BED-884B-8ECA-C6FE4740F5C5}"/>
  </bookViews>
  <sheets>
    <sheet name="Ranked" sheetId="4" r:id="rId1"/>
    <sheet name="Transparency" sheetId="12" r:id="rId2"/>
    <sheet name="Accountability" sheetId="11" r:id="rId3"/>
    <sheet name="Consistency" sheetId="10" r:id="rId4"/>
    <sheet name="Alphabetically by jurisdiction" sheetId="25" r:id="rId5"/>
    <sheet name="Alphabetically by state" sheetId="26" r:id="rId6"/>
    <sheet name="By population" sheetId="27" r:id="rId7"/>
    <sheet name="By HH income" sheetId="28" r:id="rId8"/>
    <sheet name="Cities vs Counties" sheetId="29" r:id="rId9"/>
    <sheet name="By region" sheetId="3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4" l="1"/>
  <c r="AK24" i="10"/>
  <c r="AK23" i="10"/>
  <c r="AK22" i="10"/>
  <c r="AK20" i="10"/>
  <c r="AK19" i="10"/>
  <c r="AK17" i="10"/>
  <c r="AK16" i="10"/>
  <c r="AK15" i="10"/>
  <c r="AK13" i="10"/>
  <c r="AK12" i="10"/>
  <c r="AK11" i="10"/>
  <c r="AK10" i="10"/>
  <c r="AK8" i="10"/>
  <c r="AK7" i="10"/>
  <c r="AK26" i="10" s="1"/>
  <c r="AK31" i="11"/>
  <c r="AK30" i="11"/>
  <c r="AJ28" i="11"/>
  <c r="AK28" i="11" s="1"/>
  <c r="AJ27" i="11"/>
  <c r="AK27" i="11" s="1"/>
  <c r="AK26" i="11"/>
  <c r="AK25" i="11"/>
  <c r="AK24" i="11"/>
  <c r="AK23" i="11"/>
  <c r="AK22" i="11"/>
  <c r="AK21" i="11"/>
  <c r="AK19" i="11"/>
  <c r="AK18" i="11"/>
  <c r="AK17" i="11"/>
  <c r="AK16" i="11"/>
  <c r="AK15" i="11"/>
  <c r="AK14" i="11"/>
  <c r="AK12" i="11"/>
  <c r="AK11" i="11"/>
  <c r="AK10" i="11"/>
  <c r="AK8" i="11"/>
  <c r="AK7" i="11"/>
  <c r="AK33" i="11" s="1"/>
  <c r="AK27" i="12"/>
  <c r="AK26" i="12"/>
  <c r="AK25" i="12"/>
  <c r="AK24" i="12"/>
  <c r="AK23" i="12"/>
  <c r="AK21" i="12"/>
  <c r="AK20" i="12"/>
  <c r="AK19" i="12"/>
  <c r="AJ17" i="12"/>
  <c r="AK17" i="12" s="1"/>
  <c r="AK16" i="12"/>
  <c r="AK14" i="12"/>
  <c r="AK13" i="12"/>
  <c r="AK11" i="12"/>
  <c r="AK10" i="12"/>
  <c r="AK9" i="12"/>
  <c r="AK8" i="12"/>
  <c r="AK7" i="12"/>
  <c r="AK29" i="12" s="1"/>
  <c r="AB24" i="10"/>
  <c r="AB23" i="10"/>
  <c r="AB22" i="10"/>
  <c r="AB20" i="10"/>
  <c r="AB19" i="10"/>
  <c r="AB17" i="10"/>
  <c r="AB16" i="10"/>
  <c r="AB15" i="10"/>
  <c r="AB13" i="10"/>
  <c r="AB12" i="10"/>
  <c r="AB11" i="10"/>
  <c r="AB10" i="10"/>
  <c r="AB8" i="10"/>
  <c r="AB7" i="10"/>
  <c r="AB26" i="10" s="1"/>
  <c r="AB31" i="11"/>
  <c r="AB30" i="11"/>
  <c r="AA28" i="11"/>
  <c r="AB28" i="11" s="1"/>
  <c r="AA27" i="11"/>
  <c r="AB27" i="11" s="1"/>
  <c r="AB26" i="11"/>
  <c r="AB25" i="11"/>
  <c r="AB24" i="11"/>
  <c r="AB23" i="11"/>
  <c r="AB22" i="11"/>
  <c r="AB21" i="11"/>
  <c r="AB19" i="11"/>
  <c r="AB18" i="11"/>
  <c r="AB17" i="11"/>
  <c r="AB16" i="11"/>
  <c r="AB15" i="11"/>
  <c r="AB14" i="11"/>
  <c r="AB12" i="11"/>
  <c r="AB11" i="11"/>
  <c r="AB10" i="11"/>
  <c r="AB8" i="11"/>
  <c r="AB7" i="11"/>
  <c r="AB33" i="11" s="1"/>
  <c r="AB27" i="12"/>
  <c r="AB26" i="12"/>
  <c r="AB25" i="12"/>
  <c r="AB24" i="12"/>
  <c r="AB23" i="12"/>
  <c r="AB21" i="12"/>
  <c r="AB20" i="12"/>
  <c r="AB19" i="12"/>
  <c r="AA17" i="12"/>
  <c r="AB17" i="12" s="1"/>
  <c r="AB16" i="12"/>
  <c r="AB14" i="12"/>
  <c r="AB13" i="12"/>
  <c r="AB11" i="12"/>
  <c r="AB10" i="12"/>
  <c r="AB9" i="12"/>
  <c r="AB8" i="12"/>
  <c r="AB7" i="12"/>
  <c r="G14" i="30" l="1"/>
  <c r="E34" i="29"/>
  <c r="G25" i="28"/>
  <c r="G16" i="27"/>
  <c r="F22" i="26"/>
  <c r="E17" i="25"/>
  <c r="I14" i="30"/>
  <c r="G34" i="29"/>
  <c r="I25" i="28"/>
  <c r="I16" i="27"/>
  <c r="H22" i="26"/>
  <c r="G17" i="25"/>
  <c r="E15" i="30"/>
  <c r="C17" i="29"/>
  <c r="E14" i="28"/>
  <c r="E37" i="27"/>
  <c r="D23" i="26"/>
  <c r="C20" i="25"/>
  <c r="G15" i="30"/>
  <c r="E17" i="29"/>
  <c r="G14" i="28"/>
  <c r="G37" i="27"/>
  <c r="F23" i="26"/>
  <c r="E20" i="25"/>
  <c r="I15" i="30"/>
  <c r="G17" i="29"/>
  <c r="I14" i="28"/>
  <c r="I37" i="27"/>
  <c r="H23" i="26"/>
  <c r="G20" i="25"/>
  <c r="AB29" i="12"/>
  <c r="V24" i="10"/>
  <c r="V23" i="10"/>
  <c r="V22" i="10"/>
  <c r="V20" i="10"/>
  <c r="V19" i="10"/>
  <c r="V17" i="10"/>
  <c r="V16" i="10"/>
  <c r="V15" i="10"/>
  <c r="V13" i="10"/>
  <c r="V12" i="10"/>
  <c r="V11" i="10"/>
  <c r="V10" i="10"/>
  <c r="V8" i="10"/>
  <c r="V7" i="10"/>
  <c r="V26" i="10" s="1"/>
  <c r="U28" i="11"/>
  <c r="V28" i="11" s="1"/>
  <c r="V30" i="11"/>
  <c r="U27" i="11"/>
  <c r="V27" i="11" s="1"/>
  <c r="V26" i="11"/>
  <c r="V25" i="11"/>
  <c r="V24" i="11"/>
  <c r="V23" i="11"/>
  <c r="V22" i="11"/>
  <c r="V21" i="11"/>
  <c r="V19" i="11"/>
  <c r="V18" i="11"/>
  <c r="V17" i="11"/>
  <c r="V16" i="11"/>
  <c r="V15" i="11"/>
  <c r="V14" i="11"/>
  <c r="V12" i="11"/>
  <c r="V11" i="11"/>
  <c r="V10" i="11"/>
  <c r="V8" i="11"/>
  <c r="V7" i="11"/>
  <c r="V10" i="12"/>
  <c r="Y10" i="12"/>
  <c r="V27" i="12"/>
  <c r="V26" i="12"/>
  <c r="V25" i="12"/>
  <c r="V24" i="12"/>
  <c r="V23" i="12"/>
  <c r="V21" i="12"/>
  <c r="V20" i="12"/>
  <c r="V19" i="12"/>
  <c r="U17" i="12"/>
  <c r="V17" i="12" s="1"/>
  <c r="V16" i="12"/>
  <c r="V14" i="12"/>
  <c r="V13" i="12"/>
  <c r="V11" i="12"/>
  <c r="V9" i="12"/>
  <c r="V8" i="12"/>
  <c r="V7" i="12"/>
  <c r="I13" i="30" l="1"/>
  <c r="G33" i="29"/>
  <c r="I20" i="28"/>
  <c r="I15" i="27"/>
  <c r="H21" i="26"/>
  <c r="G15" i="25"/>
  <c r="E14" i="30"/>
  <c r="K14" i="30" s="1"/>
  <c r="C34" i="29"/>
  <c r="I34" i="29" s="1"/>
  <c r="E25" i="28"/>
  <c r="K25" i="28" s="1"/>
  <c r="E16" i="27"/>
  <c r="K16" i="27" s="1"/>
  <c r="D22" i="26"/>
  <c r="J22" i="26" s="1"/>
  <c r="C17" i="25"/>
  <c r="I17" i="25" s="1"/>
  <c r="I20" i="25"/>
  <c r="J23" i="26"/>
  <c r="K37" i="27"/>
  <c r="K14" i="28"/>
  <c r="I17" i="29"/>
  <c r="K15" i="30"/>
  <c r="V33" i="11"/>
  <c r="V29" i="12"/>
  <c r="P24" i="10"/>
  <c r="P23" i="10"/>
  <c r="P22" i="10"/>
  <c r="P20" i="10"/>
  <c r="P19" i="10"/>
  <c r="P17" i="10"/>
  <c r="P16" i="10"/>
  <c r="P15" i="10"/>
  <c r="P13" i="10"/>
  <c r="P12" i="10"/>
  <c r="P11" i="10"/>
  <c r="P10" i="10"/>
  <c r="P8" i="10"/>
  <c r="P7" i="10"/>
  <c r="P26" i="10" s="1"/>
  <c r="O28" i="11"/>
  <c r="R28" i="11"/>
  <c r="R27" i="11"/>
  <c r="O27" i="11"/>
  <c r="P27" i="11" s="1"/>
  <c r="P31" i="11"/>
  <c r="P30" i="11"/>
  <c r="P26" i="11"/>
  <c r="P25" i="11"/>
  <c r="P24" i="11"/>
  <c r="P23" i="11"/>
  <c r="P22" i="11"/>
  <c r="P21" i="11"/>
  <c r="P19" i="11"/>
  <c r="P18" i="11"/>
  <c r="P17" i="11"/>
  <c r="P16" i="11"/>
  <c r="P15" i="11"/>
  <c r="P14" i="11"/>
  <c r="P12" i="11"/>
  <c r="P11" i="11"/>
  <c r="P10" i="11"/>
  <c r="P8" i="11"/>
  <c r="P7" i="11"/>
  <c r="P27" i="12"/>
  <c r="P26" i="12"/>
  <c r="P25" i="12"/>
  <c r="P24" i="12"/>
  <c r="P23" i="12"/>
  <c r="P21" i="12"/>
  <c r="P20" i="12"/>
  <c r="P19" i="12"/>
  <c r="O17" i="12"/>
  <c r="P17" i="12" s="1"/>
  <c r="P16" i="12"/>
  <c r="P14" i="12"/>
  <c r="P13" i="12"/>
  <c r="P11" i="12"/>
  <c r="P10" i="12"/>
  <c r="P9" i="12"/>
  <c r="P8" i="12"/>
  <c r="P7" i="12"/>
  <c r="I12" i="30" l="1"/>
  <c r="G13" i="29"/>
  <c r="I26" i="28"/>
  <c r="I39" i="27"/>
  <c r="H20" i="26"/>
  <c r="G13" i="25"/>
  <c r="E13" i="30"/>
  <c r="C33" i="29"/>
  <c r="E20" i="28"/>
  <c r="E15" i="27"/>
  <c r="D21" i="26"/>
  <c r="C15" i="25"/>
  <c r="G13" i="30"/>
  <c r="E33" i="29"/>
  <c r="G20" i="28"/>
  <c r="G15" i="27"/>
  <c r="F21" i="26"/>
  <c r="E15" i="25"/>
  <c r="M15" i="30"/>
  <c r="K17" i="29"/>
  <c r="M14" i="28"/>
  <c r="M37" i="27"/>
  <c r="L23" i="26"/>
  <c r="K20" i="25"/>
  <c r="K17" i="25"/>
  <c r="L22" i="26"/>
  <c r="M16" i="27"/>
  <c r="M25" i="28"/>
  <c r="K34" i="29"/>
  <c r="M14" i="30"/>
  <c r="P29" i="12"/>
  <c r="E12" i="30" l="1"/>
  <c r="C13" i="29"/>
  <c r="E26" i="28"/>
  <c r="E39" i="27"/>
  <c r="D20" i="26"/>
  <c r="C13" i="25"/>
  <c r="I15" i="25"/>
  <c r="J21" i="26"/>
  <c r="K15" i="27"/>
  <c r="K20" i="28"/>
  <c r="I33" i="29"/>
  <c r="K13" i="30"/>
  <c r="G24" i="10"/>
  <c r="G23" i="10"/>
  <c r="G22" i="10"/>
  <c r="G20" i="10"/>
  <c r="G19" i="10"/>
  <c r="G17" i="10"/>
  <c r="G16" i="10"/>
  <c r="G15" i="10"/>
  <c r="G13" i="10"/>
  <c r="G12" i="10"/>
  <c r="G11" i="10"/>
  <c r="G10" i="10"/>
  <c r="G8" i="10"/>
  <c r="G7" i="10"/>
  <c r="G26" i="10" s="1"/>
  <c r="G31" i="11"/>
  <c r="G30" i="11"/>
  <c r="F28" i="11"/>
  <c r="G28" i="11" s="1"/>
  <c r="F27" i="11"/>
  <c r="G27" i="11" s="1"/>
  <c r="G26" i="11"/>
  <c r="G25" i="11"/>
  <c r="G24" i="11"/>
  <c r="G23" i="11"/>
  <c r="G22" i="11"/>
  <c r="G21" i="11"/>
  <c r="G19" i="11"/>
  <c r="G18" i="11"/>
  <c r="G17" i="11"/>
  <c r="G16" i="11"/>
  <c r="G15" i="11"/>
  <c r="G14" i="11"/>
  <c r="G12" i="11"/>
  <c r="G11" i="11"/>
  <c r="G10" i="11"/>
  <c r="G8" i="11"/>
  <c r="G7" i="11"/>
  <c r="G33" i="11" s="1"/>
  <c r="G27" i="12"/>
  <c r="G26" i="12"/>
  <c r="G25" i="12"/>
  <c r="G24" i="12"/>
  <c r="G23" i="12"/>
  <c r="G21" i="12"/>
  <c r="G20" i="12"/>
  <c r="G19" i="12"/>
  <c r="F17" i="12"/>
  <c r="G17" i="12" s="1"/>
  <c r="G16" i="12"/>
  <c r="G14" i="12"/>
  <c r="G13" i="12"/>
  <c r="G11" i="12"/>
  <c r="G10" i="12"/>
  <c r="G9" i="12"/>
  <c r="G8" i="12"/>
  <c r="G7" i="12"/>
  <c r="G29" i="12" s="1"/>
  <c r="E11" i="30" l="1"/>
  <c r="C10" i="29"/>
  <c r="E28" i="28"/>
  <c r="E21" i="27"/>
  <c r="D19" i="26"/>
  <c r="C10" i="25"/>
  <c r="G11" i="30"/>
  <c r="E10" i="29"/>
  <c r="G28" i="28"/>
  <c r="G21" i="27"/>
  <c r="F19" i="26"/>
  <c r="E10" i="25"/>
  <c r="I11" i="30"/>
  <c r="G10" i="29"/>
  <c r="I28" i="28"/>
  <c r="I21" i="27"/>
  <c r="H19" i="26"/>
  <c r="G10" i="25"/>
  <c r="M13" i="30"/>
  <c r="K33" i="29"/>
  <c r="M20" i="28"/>
  <c r="M15" i="27"/>
  <c r="L21" i="26"/>
  <c r="K15" i="25"/>
  <c r="BQ4" i="10"/>
  <c r="BR24" i="10"/>
  <c r="BR23" i="10"/>
  <c r="BR22" i="10"/>
  <c r="BR20" i="10"/>
  <c r="BR19" i="10"/>
  <c r="BR17" i="10"/>
  <c r="BR16" i="10"/>
  <c r="BR15" i="10"/>
  <c r="BR13" i="10"/>
  <c r="BR12" i="10"/>
  <c r="BR11" i="10"/>
  <c r="BR10" i="10"/>
  <c r="BR8" i="10"/>
  <c r="BR7" i="10"/>
  <c r="BR26" i="10" s="1"/>
  <c r="BQ4" i="11"/>
  <c r="BR31" i="11"/>
  <c r="BR30" i="11"/>
  <c r="BQ28" i="11"/>
  <c r="BR28" i="11" s="1"/>
  <c r="BQ27" i="11"/>
  <c r="BR27" i="11" s="1"/>
  <c r="BR26" i="11"/>
  <c r="BR25" i="11"/>
  <c r="BR24" i="11"/>
  <c r="BR23" i="11"/>
  <c r="BR22" i="11"/>
  <c r="BR21" i="11"/>
  <c r="BR19" i="11"/>
  <c r="BR18" i="11"/>
  <c r="BR17" i="11"/>
  <c r="BR16" i="11"/>
  <c r="BR15" i="11"/>
  <c r="BR14" i="11"/>
  <c r="BR12" i="11"/>
  <c r="BR11" i="11"/>
  <c r="BR10" i="11"/>
  <c r="BR8" i="11"/>
  <c r="BR7" i="11"/>
  <c r="BR27" i="12"/>
  <c r="BR26" i="12"/>
  <c r="BR25" i="12"/>
  <c r="BR24" i="12"/>
  <c r="BR23" i="12"/>
  <c r="BR21" i="12"/>
  <c r="BR20" i="12"/>
  <c r="BR19" i="12"/>
  <c r="BQ17" i="12"/>
  <c r="BR16" i="12"/>
  <c r="BR17" i="12" s="1"/>
  <c r="BR14" i="12"/>
  <c r="BR13" i="12"/>
  <c r="BR11" i="12"/>
  <c r="BR10" i="12"/>
  <c r="BR9" i="12"/>
  <c r="BR8" i="12"/>
  <c r="BR7" i="12"/>
  <c r="I37" i="30" l="1"/>
  <c r="G26" i="29"/>
  <c r="I23" i="28"/>
  <c r="I19" i="27"/>
  <c r="H29" i="26"/>
  <c r="G31" i="25"/>
  <c r="G13" i="4"/>
  <c r="I10" i="25"/>
  <c r="J19" i="26"/>
  <c r="K21" i="27"/>
  <c r="K28" i="28"/>
  <c r="I10" i="29"/>
  <c r="K11" i="30"/>
  <c r="BR29" i="12"/>
  <c r="BR33" i="11"/>
  <c r="BN4" i="10"/>
  <c r="BO24" i="10"/>
  <c r="BO23" i="10"/>
  <c r="BO22" i="10"/>
  <c r="BO20" i="10"/>
  <c r="BO19" i="10"/>
  <c r="BO17" i="10"/>
  <c r="BO16" i="10"/>
  <c r="BO15" i="10"/>
  <c r="BO13" i="10"/>
  <c r="BO12" i="10"/>
  <c r="BO11" i="10"/>
  <c r="BO10" i="10"/>
  <c r="BO8" i="10"/>
  <c r="BO7" i="10"/>
  <c r="BO26" i="10" s="1"/>
  <c r="BN4" i="11"/>
  <c r="BO31" i="11"/>
  <c r="BO30" i="11"/>
  <c r="BN28" i="11"/>
  <c r="BO28" i="11" s="1"/>
  <c r="BN27" i="11"/>
  <c r="BO27" i="11" s="1"/>
  <c r="BO26" i="11"/>
  <c r="BO25" i="11"/>
  <c r="BO24" i="11"/>
  <c r="BO23" i="11"/>
  <c r="BO22" i="11"/>
  <c r="BO21" i="11"/>
  <c r="BO19" i="11"/>
  <c r="BO18" i="11"/>
  <c r="BO17" i="11"/>
  <c r="BO16" i="11"/>
  <c r="BO15" i="11"/>
  <c r="BO14" i="11"/>
  <c r="BO12" i="11"/>
  <c r="BO11" i="11"/>
  <c r="BO10" i="11"/>
  <c r="BO8" i="11"/>
  <c r="BO7" i="11"/>
  <c r="BO27" i="12"/>
  <c r="BO26" i="12"/>
  <c r="BO25" i="12"/>
  <c r="BO24" i="12"/>
  <c r="BO23" i="12"/>
  <c r="BO21" i="12"/>
  <c r="BO20" i="12"/>
  <c r="BO19" i="12"/>
  <c r="BN17" i="12"/>
  <c r="BO16" i="12"/>
  <c r="BO17" i="12" s="1"/>
  <c r="BO14" i="12"/>
  <c r="BO13" i="12"/>
  <c r="BO11" i="12"/>
  <c r="BO10" i="12"/>
  <c r="BO9" i="12"/>
  <c r="BO8" i="12"/>
  <c r="BO7" i="12"/>
  <c r="I16" i="30" l="1"/>
  <c r="G25" i="29"/>
  <c r="I27" i="28"/>
  <c r="I36" i="27"/>
  <c r="H26" i="26"/>
  <c r="G30" i="25"/>
  <c r="G20" i="4"/>
  <c r="G37" i="30"/>
  <c r="E26" i="29"/>
  <c r="G23" i="28"/>
  <c r="G19" i="27"/>
  <c r="F29" i="26"/>
  <c r="E31" i="25"/>
  <c r="E37" i="30"/>
  <c r="K37" i="30" s="1"/>
  <c r="C26" i="29"/>
  <c r="I26" i="29" s="1"/>
  <c r="E23" i="28"/>
  <c r="K23" i="28" s="1"/>
  <c r="E19" i="27"/>
  <c r="K19" i="27" s="1"/>
  <c r="D29" i="26"/>
  <c r="J29" i="26" s="1"/>
  <c r="C31" i="25"/>
  <c r="I31" i="25" s="1"/>
  <c r="K31" i="25" s="1"/>
  <c r="M11" i="30"/>
  <c r="K10" i="29"/>
  <c r="M28" i="28"/>
  <c r="M21" i="27"/>
  <c r="L19" i="26"/>
  <c r="K10" i="25"/>
  <c r="BO29" i="12"/>
  <c r="C13" i="4"/>
  <c r="E13" i="4"/>
  <c r="BO33" i="11"/>
  <c r="CF4" i="10"/>
  <c r="CG24" i="10"/>
  <c r="CG23" i="10"/>
  <c r="CG22" i="10"/>
  <c r="CG20" i="10"/>
  <c r="CG19" i="10"/>
  <c r="CG17" i="10"/>
  <c r="CG16" i="10"/>
  <c r="CG15" i="10"/>
  <c r="CG13" i="10"/>
  <c r="CG12" i="10"/>
  <c r="CG11" i="10"/>
  <c r="CG10" i="10"/>
  <c r="CG8" i="10"/>
  <c r="CG7" i="10"/>
  <c r="CF4" i="11"/>
  <c r="CG31" i="11"/>
  <c r="CG30" i="11"/>
  <c r="CF28" i="11"/>
  <c r="CG28" i="11" s="1"/>
  <c r="CF27" i="11"/>
  <c r="CG27" i="11" s="1"/>
  <c r="CG26" i="11"/>
  <c r="CG25" i="11"/>
  <c r="CG24" i="11"/>
  <c r="CG23" i="11"/>
  <c r="CG22" i="11"/>
  <c r="CG21" i="11"/>
  <c r="CG19" i="11"/>
  <c r="CG18" i="11"/>
  <c r="CG17" i="11"/>
  <c r="CG16" i="11"/>
  <c r="CG15" i="11"/>
  <c r="CG14" i="11"/>
  <c r="CG12" i="11"/>
  <c r="CG11" i="11"/>
  <c r="CG10" i="11"/>
  <c r="CG8" i="11"/>
  <c r="CG7" i="11"/>
  <c r="CG27" i="12"/>
  <c r="CG26" i="12"/>
  <c r="CG25" i="12"/>
  <c r="CG24" i="12"/>
  <c r="CG23" i="12"/>
  <c r="CG21" i="12"/>
  <c r="CG20" i="12"/>
  <c r="CG19" i="12"/>
  <c r="CF17" i="12"/>
  <c r="CG16" i="12"/>
  <c r="CG17" i="12" s="1"/>
  <c r="CG14" i="12"/>
  <c r="CG13" i="12"/>
  <c r="CG11" i="12"/>
  <c r="CG10" i="12"/>
  <c r="CG9" i="12"/>
  <c r="CG8" i="12"/>
  <c r="CG7" i="12"/>
  <c r="G16" i="30" l="1"/>
  <c r="E25" i="29"/>
  <c r="G27" i="28"/>
  <c r="G36" i="27"/>
  <c r="F26" i="26"/>
  <c r="E30" i="25"/>
  <c r="E16" i="30"/>
  <c r="K16" i="30" s="1"/>
  <c r="C25" i="29"/>
  <c r="I25" i="29" s="1"/>
  <c r="E27" i="28"/>
  <c r="K27" i="28" s="1"/>
  <c r="E36" i="27"/>
  <c r="K36" i="27" s="1"/>
  <c r="D26" i="26"/>
  <c r="J26" i="26" s="1"/>
  <c r="C30" i="25"/>
  <c r="I30" i="25" s="1"/>
  <c r="L29" i="26"/>
  <c r="M19" i="27"/>
  <c r="M23" i="28"/>
  <c r="K26" i="29"/>
  <c r="M37" i="30"/>
  <c r="I13" i="4"/>
  <c r="K13" i="4" s="1"/>
  <c r="C20" i="4"/>
  <c r="E20" i="4"/>
  <c r="CG26" i="10"/>
  <c r="CG33" i="11"/>
  <c r="CG29" i="12"/>
  <c r="E27" i="30" l="1"/>
  <c r="C29" i="29"/>
  <c r="E35" i="28"/>
  <c r="E11" i="27"/>
  <c r="D33" i="26"/>
  <c r="C36" i="25"/>
  <c r="G27" i="30"/>
  <c r="E29" i="29"/>
  <c r="G35" i="28"/>
  <c r="G11" i="27"/>
  <c r="F33" i="26"/>
  <c r="E36" i="25"/>
  <c r="I27" i="30"/>
  <c r="G29" i="29"/>
  <c r="I35" i="28"/>
  <c r="I11" i="27"/>
  <c r="H33" i="26"/>
  <c r="G36" i="25"/>
  <c r="K30" i="25"/>
  <c r="L26" i="26"/>
  <c r="M36" i="27"/>
  <c r="M27" i="28"/>
  <c r="K25" i="29"/>
  <c r="M16" i="30"/>
  <c r="I20" i="4"/>
  <c r="K20" i="4" s="1"/>
  <c r="G10" i="4"/>
  <c r="E10" i="4"/>
  <c r="R4" i="10"/>
  <c r="S24" i="10"/>
  <c r="S23" i="10"/>
  <c r="S22" i="10"/>
  <c r="S20" i="10"/>
  <c r="S19" i="10"/>
  <c r="S17" i="10"/>
  <c r="S16" i="10"/>
  <c r="S15" i="10"/>
  <c r="S13" i="10"/>
  <c r="S12" i="10"/>
  <c r="S11" i="10"/>
  <c r="S10" i="10"/>
  <c r="S8" i="10"/>
  <c r="S7" i="10"/>
  <c r="R4" i="11"/>
  <c r="S31" i="11"/>
  <c r="S30" i="11"/>
  <c r="S28" i="11"/>
  <c r="S27" i="11"/>
  <c r="S26" i="11"/>
  <c r="S25" i="11"/>
  <c r="S24" i="11"/>
  <c r="S23" i="11"/>
  <c r="S22" i="11"/>
  <c r="S21" i="11"/>
  <c r="S19" i="11"/>
  <c r="S18" i="11"/>
  <c r="S17" i="11"/>
  <c r="S16" i="11"/>
  <c r="S15" i="11"/>
  <c r="S14" i="11"/>
  <c r="S12" i="11"/>
  <c r="S11" i="11"/>
  <c r="S10" i="11"/>
  <c r="S8" i="11"/>
  <c r="S7" i="11"/>
  <c r="S27" i="12"/>
  <c r="S26" i="12"/>
  <c r="S25" i="12"/>
  <c r="S24" i="12"/>
  <c r="S23" i="12"/>
  <c r="S21" i="12"/>
  <c r="S20" i="12"/>
  <c r="S19" i="12"/>
  <c r="R17" i="12"/>
  <c r="S17" i="12" s="1"/>
  <c r="S16" i="12"/>
  <c r="S14" i="12"/>
  <c r="S13" i="12"/>
  <c r="S11" i="12"/>
  <c r="S10" i="12"/>
  <c r="S9" i="12"/>
  <c r="S8" i="12"/>
  <c r="S7" i="12"/>
  <c r="AP4" i="10"/>
  <c r="AQ24" i="10"/>
  <c r="AQ23" i="10"/>
  <c r="AQ22" i="10"/>
  <c r="AQ20" i="10"/>
  <c r="AQ19" i="10"/>
  <c r="AQ17" i="10"/>
  <c r="AQ16" i="10"/>
  <c r="AQ15" i="10"/>
  <c r="AQ13" i="10"/>
  <c r="AQ12" i="10"/>
  <c r="AQ11" i="10"/>
  <c r="AQ10" i="10"/>
  <c r="AQ8" i="10"/>
  <c r="AQ7" i="10"/>
  <c r="AQ31" i="11"/>
  <c r="AP4" i="11"/>
  <c r="AQ30" i="11"/>
  <c r="AP28" i="11"/>
  <c r="AQ28" i="11" s="1"/>
  <c r="AP27" i="11"/>
  <c r="AQ27" i="11" s="1"/>
  <c r="AQ26" i="11"/>
  <c r="AQ25" i="11"/>
  <c r="AQ24" i="11"/>
  <c r="AQ23" i="11"/>
  <c r="AQ22" i="11"/>
  <c r="AQ21" i="11"/>
  <c r="AQ19" i="11"/>
  <c r="AQ18" i="11"/>
  <c r="AQ17" i="11"/>
  <c r="AQ16" i="11"/>
  <c r="AQ15" i="11"/>
  <c r="AQ14" i="11"/>
  <c r="AQ12" i="11"/>
  <c r="AQ11" i="11"/>
  <c r="AQ10" i="11"/>
  <c r="AQ8" i="11"/>
  <c r="AQ7" i="11"/>
  <c r="I36" i="25" l="1"/>
  <c r="J33" i="26"/>
  <c r="K11" i="27"/>
  <c r="K35" i="28"/>
  <c r="I29" i="29"/>
  <c r="K27" i="30"/>
  <c r="I10" i="4"/>
  <c r="K10" i="4" s="1"/>
  <c r="S26" i="10"/>
  <c r="AQ26" i="10"/>
  <c r="S33" i="11"/>
  <c r="S29" i="12"/>
  <c r="AQ33" i="11"/>
  <c r="G29" i="30" l="1"/>
  <c r="E18" i="29"/>
  <c r="G32" i="28"/>
  <c r="G27" i="27"/>
  <c r="F11" i="26"/>
  <c r="E22" i="25"/>
  <c r="E28" i="30"/>
  <c r="C14" i="29"/>
  <c r="E19" i="28"/>
  <c r="E26" i="27"/>
  <c r="D10" i="26"/>
  <c r="C14" i="25"/>
  <c r="G28" i="30"/>
  <c r="E14" i="29"/>
  <c r="G19" i="28"/>
  <c r="G26" i="27"/>
  <c r="F10" i="26"/>
  <c r="E14" i="25"/>
  <c r="I29" i="30"/>
  <c r="G18" i="29"/>
  <c r="I32" i="28"/>
  <c r="I27" i="27"/>
  <c r="H11" i="26"/>
  <c r="G22" i="25"/>
  <c r="I28" i="30"/>
  <c r="G14" i="29"/>
  <c r="I19" i="28"/>
  <c r="I26" i="27"/>
  <c r="H10" i="26"/>
  <c r="G14" i="25"/>
  <c r="M27" i="30"/>
  <c r="K29" i="29"/>
  <c r="M35" i="28"/>
  <c r="M11" i="27"/>
  <c r="L33" i="26"/>
  <c r="K36" i="25"/>
  <c r="G19" i="4"/>
  <c r="G25" i="4"/>
  <c r="E19" i="4"/>
  <c r="E25" i="4"/>
  <c r="C25" i="4"/>
  <c r="AQ27" i="12"/>
  <c r="AQ26" i="12"/>
  <c r="AQ25" i="12"/>
  <c r="AQ24" i="12"/>
  <c r="AQ23" i="12"/>
  <c r="AQ21" i="12"/>
  <c r="AQ20" i="12"/>
  <c r="AQ19" i="12"/>
  <c r="AP17" i="12"/>
  <c r="AQ17" i="12" s="1"/>
  <c r="AQ16" i="12"/>
  <c r="AQ14" i="12"/>
  <c r="AQ13" i="12"/>
  <c r="AQ11" i="12"/>
  <c r="AQ10" i="12"/>
  <c r="AQ9" i="12"/>
  <c r="AQ8" i="12"/>
  <c r="AQ7" i="12"/>
  <c r="AS4" i="10"/>
  <c r="AT24" i="10"/>
  <c r="AT23" i="10"/>
  <c r="AT22" i="10"/>
  <c r="AT20" i="10"/>
  <c r="AT19" i="10"/>
  <c r="AT17" i="10"/>
  <c r="AT16" i="10"/>
  <c r="AT15" i="10"/>
  <c r="AT13" i="10"/>
  <c r="AT12" i="10"/>
  <c r="AT11" i="10"/>
  <c r="AT10" i="10"/>
  <c r="AT8" i="10"/>
  <c r="AT7" i="10"/>
  <c r="AS4" i="11"/>
  <c r="AT31" i="11"/>
  <c r="AT30" i="11"/>
  <c r="AS28" i="11"/>
  <c r="AT28" i="11" s="1"/>
  <c r="AS27" i="11"/>
  <c r="AT27" i="11" s="1"/>
  <c r="AT26" i="11"/>
  <c r="AT25" i="11"/>
  <c r="AT24" i="11"/>
  <c r="AT23" i="11"/>
  <c r="AT22" i="11"/>
  <c r="AT21" i="11"/>
  <c r="AT19" i="11"/>
  <c r="AT18" i="11"/>
  <c r="AT17" i="11"/>
  <c r="AT16" i="11"/>
  <c r="AT15" i="11"/>
  <c r="AT14" i="11"/>
  <c r="AT12" i="11"/>
  <c r="AT11" i="11"/>
  <c r="AT10" i="11"/>
  <c r="AT8" i="11"/>
  <c r="AT7" i="11"/>
  <c r="AT27" i="12"/>
  <c r="AT26" i="12"/>
  <c r="AT25" i="12"/>
  <c r="AT24" i="12"/>
  <c r="AT23" i="12"/>
  <c r="AT21" i="12"/>
  <c r="AT20" i="12"/>
  <c r="AT19" i="12"/>
  <c r="AS17" i="12"/>
  <c r="AT17" i="12" s="1"/>
  <c r="AT16" i="12"/>
  <c r="AT14" i="12"/>
  <c r="AT13" i="12"/>
  <c r="AT11" i="12"/>
  <c r="AT10" i="12"/>
  <c r="AT9" i="12"/>
  <c r="AT8" i="12"/>
  <c r="AT7" i="12"/>
  <c r="I14" i="25" l="1"/>
  <c r="J10" i="26"/>
  <c r="K26" i="27"/>
  <c r="K19" i="28"/>
  <c r="I14" i="29"/>
  <c r="K28" i="30"/>
  <c r="I25" i="4"/>
  <c r="K25" i="4" s="1"/>
  <c r="AT26" i="10"/>
  <c r="AT33" i="11"/>
  <c r="AQ29" i="12"/>
  <c r="AT29" i="12"/>
  <c r="E30" i="30" l="1"/>
  <c r="C19" i="29"/>
  <c r="E18" i="28"/>
  <c r="E35" i="27"/>
  <c r="D12" i="26"/>
  <c r="C23" i="25"/>
  <c r="E29" i="30"/>
  <c r="K29" i="30" s="1"/>
  <c r="C18" i="29"/>
  <c r="I18" i="29" s="1"/>
  <c r="E32" i="28"/>
  <c r="K32" i="28" s="1"/>
  <c r="E27" i="27"/>
  <c r="K27" i="27" s="1"/>
  <c r="D11" i="26"/>
  <c r="J11" i="26" s="1"/>
  <c r="C22" i="25"/>
  <c r="I22" i="25" s="1"/>
  <c r="G30" i="30"/>
  <c r="E19" i="29"/>
  <c r="G18" i="28"/>
  <c r="G35" i="27"/>
  <c r="F12" i="26"/>
  <c r="E23" i="25"/>
  <c r="I30" i="30"/>
  <c r="G19" i="29"/>
  <c r="I18" i="28"/>
  <c r="I35" i="27"/>
  <c r="H12" i="26"/>
  <c r="G23" i="25"/>
  <c r="M28" i="30"/>
  <c r="K14" i="29"/>
  <c r="M19" i="28"/>
  <c r="M26" i="27"/>
  <c r="L10" i="26"/>
  <c r="K14" i="25"/>
  <c r="G11" i="4"/>
  <c r="E11" i="4"/>
  <c r="C11" i="4"/>
  <c r="C19" i="4"/>
  <c r="I19" i="4" s="1"/>
  <c r="K19" i="4" s="1"/>
  <c r="CO4" i="10"/>
  <c r="CP24" i="10"/>
  <c r="CP23" i="10"/>
  <c r="CP22" i="10"/>
  <c r="CP20" i="10"/>
  <c r="CP19" i="10"/>
  <c r="CP17" i="10"/>
  <c r="CP16" i="10"/>
  <c r="CP15" i="10"/>
  <c r="CP13" i="10"/>
  <c r="CP12" i="10"/>
  <c r="CP11" i="10"/>
  <c r="CP10" i="10"/>
  <c r="CP8" i="10"/>
  <c r="CP7" i="10"/>
  <c r="CO4" i="11"/>
  <c r="CP31" i="11"/>
  <c r="CP30" i="11"/>
  <c r="CO28" i="11"/>
  <c r="CP28" i="11" s="1"/>
  <c r="CO27" i="11"/>
  <c r="CP27" i="11" s="1"/>
  <c r="CP26" i="11"/>
  <c r="CP25" i="11"/>
  <c r="CP24" i="11"/>
  <c r="CP23" i="11"/>
  <c r="CP22" i="11"/>
  <c r="CP21" i="11"/>
  <c r="CP19" i="11"/>
  <c r="CP18" i="11"/>
  <c r="CP17" i="11"/>
  <c r="CP16" i="11"/>
  <c r="CP15" i="11"/>
  <c r="CP14" i="11"/>
  <c r="CP12" i="11"/>
  <c r="CP11" i="11"/>
  <c r="CP10" i="11"/>
  <c r="CP8" i="11"/>
  <c r="CP7" i="11"/>
  <c r="CP27" i="12"/>
  <c r="CP26" i="12"/>
  <c r="CP25" i="12"/>
  <c r="CP24" i="12"/>
  <c r="CP23" i="12"/>
  <c r="CP21" i="12"/>
  <c r="CP20" i="12"/>
  <c r="CP19" i="12"/>
  <c r="CO17" i="12"/>
  <c r="CP17" i="12" s="1"/>
  <c r="CP16" i="12"/>
  <c r="CP14" i="12"/>
  <c r="CP13" i="12"/>
  <c r="CP11" i="12"/>
  <c r="CP10" i="12"/>
  <c r="CP9" i="12"/>
  <c r="CP8" i="12"/>
  <c r="CP7" i="12"/>
  <c r="CI4" i="10"/>
  <c r="CJ24" i="10"/>
  <c r="CJ23" i="10"/>
  <c r="CJ22" i="10"/>
  <c r="CJ20" i="10"/>
  <c r="CJ19" i="10"/>
  <c r="CJ17" i="10"/>
  <c r="CJ16" i="10"/>
  <c r="CJ15" i="10"/>
  <c r="CJ13" i="10"/>
  <c r="CJ12" i="10"/>
  <c r="CJ11" i="10"/>
  <c r="CJ10" i="10"/>
  <c r="CJ8" i="10"/>
  <c r="CJ7" i="10"/>
  <c r="CI4" i="11"/>
  <c r="CJ31" i="11"/>
  <c r="CJ30" i="11"/>
  <c r="CI28" i="11"/>
  <c r="CJ28" i="11" s="1"/>
  <c r="CI27" i="11"/>
  <c r="CJ27" i="11" s="1"/>
  <c r="CJ26" i="11"/>
  <c r="CJ25" i="11"/>
  <c r="CJ24" i="11"/>
  <c r="CJ23" i="11"/>
  <c r="CJ22" i="11"/>
  <c r="CJ21" i="11"/>
  <c r="CJ19" i="11"/>
  <c r="CJ18" i="11"/>
  <c r="CJ17" i="11"/>
  <c r="CJ16" i="11"/>
  <c r="CJ15" i="11"/>
  <c r="CJ14" i="11"/>
  <c r="CJ12" i="11"/>
  <c r="CJ11" i="11"/>
  <c r="CJ10" i="11"/>
  <c r="CJ8" i="11"/>
  <c r="CJ7" i="11"/>
  <c r="CJ27" i="12"/>
  <c r="CJ26" i="12"/>
  <c r="CJ25" i="12"/>
  <c r="CJ24" i="12"/>
  <c r="CJ23" i="12"/>
  <c r="CJ21" i="12"/>
  <c r="CJ20" i="12"/>
  <c r="CJ19" i="12"/>
  <c r="CI17" i="12"/>
  <c r="CJ17" i="12" s="1"/>
  <c r="CJ16" i="12"/>
  <c r="CJ14" i="12"/>
  <c r="CJ13" i="12"/>
  <c r="CJ11" i="12"/>
  <c r="CJ10" i="12"/>
  <c r="CJ9" i="12"/>
  <c r="CJ8" i="12"/>
  <c r="CJ7" i="12"/>
  <c r="BB4" i="10"/>
  <c r="BC24" i="10"/>
  <c r="BC23" i="10"/>
  <c r="BC22" i="10"/>
  <c r="BC20" i="10"/>
  <c r="BC19" i="10"/>
  <c r="BC17" i="10"/>
  <c r="BC16" i="10"/>
  <c r="BC15" i="10"/>
  <c r="BC13" i="10"/>
  <c r="BC12" i="10"/>
  <c r="BC11" i="10"/>
  <c r="BC10" i="10"/>
  <c r="BC8" i="10"/>
  <c r="BC7" i="10"/>
  <c r="BB4" i="11"/>
  <c r="BC31" i="11"/>
  <c r="BC30" i="11"/>
  <c r="BB28" i="11"/>
  <c r="BC28" i="11" s="1"/>
  <c r="BB27" i="11"/>
  <c r="BC27" i="11" s="1"/>
  <c r="BC26" i="11"/>
  <c r="BC25" i="11"/>
  <c r="BC24" i="11"/>
  <c r="BC23" i="11"/>
  <c r="BC22" i="11"/>
  <c r="BC21" i="11"/>
  <c r="BC19" i="11"/>
  <c r="BC18" i="11"/>
  <c r="BC17" i="11"/>
  <c r="BC16" i="11"/>
  <c r="BC15" i="11"/>
  <c r="BC14" i="11"/>
  <c r="BC12" i="11"/>
  <c r="BC11" i="11"/>
  <c r="BC10" i="11"/>
  <c r="BC8" i="11"/>
  <c r="BC7" i="11"/>
  <c r="BC27" i="12"/>
  <c r="BC26" i="12"/>
  <c r="BC25" i="12"/>
  <c r="BC24" i="12"/>
  <c r="BC23" i="12"/>
  <c r="BC21" i="12"/>
  <c r="BC20" i="12"/>
  <c r="BC19" i="12"/>
  <c r="BB17" i="12"/>
  <c r="BC17" i="12" s="1"/>
  <c r="BC16" i="12"/>
  <c r="BC14" i="12"/>
  <c r="BC13" i="12"/>
  <c r="BC11" i="12"/>
  <c r="BC10" i="12"/>
  <c r="BC9" i="12"/>
  <c r="BC8" i="12"/>
  <c r="BC7" i="12"/>
  <c r="K22" i="25" l="1"/>
  <c r="L11" i="26"/>
  <c r="M27" i="27"/>
  <c r="M32" i="28"/>
  <c r="K18" i="29"/>
  <c r="M29" i="30"/>
  <c r="I23" i="25"/>
  <c r="J12" i="26"/>
  <c r="K35" i="27"/>
  <c r="K18" i="28"/>
  <c r="I19" i="29"/>
  <c r="K30" i="30"/>
  <c r="I11" i="4"/>
  <c r="K11" i="4" s="1"/>
  <c r="CP26" i="10"/>
  <c r="CJ26" i="10"/>
  <c r="CP33" i="11"/>
  <c r="CJ33" i="11"/>
  <c r="CP29" i="12"/>
  <c r="BC33" i="11"/>
  <c r="BC26" i="10"/>
  <c r="CJ29" i="12"/>
  <c r="BC29" i="12"/>
  <c r="E31" i="30" l="1"/>
  <c r="C21" i="29"/>
  <c r="E29" i="28"/>
  <c r="E20" i="27"/>
  <c r="D13" i="26"/>
  <c r="C26" i="25"/>
  <c r="E33" i="30"/>
  <c r="C30" i="29"/>
  <c r="E17" i="28"/>
  <c r="E28" i="27"/>
  <c r="D15" i="26"/>
  <c r="C37" i="25"/>
  <c r="I31" i="30"/>
  <c r="G21" i="29"/>
  <c r="I29" i="28"/>
  <c r="I20" i="27"/>
  <c r="H13" i="26"/>
  <c r="G26" i="25"/>
  <c r="G31" i="30"/>
  <c r="E21" i="29"/>
  <c r="G29" i="28"/>
  <c r="G20" i="27"/>
  <c r="F13" i="26"/>
  <c r="E26" i="25"/>
  <c r="E34" i="30"/>
  <c r="C32" i="29"/>
  <c r="E30" i="28"/>
  <c r="E32" i="27"/>
  <c r="D16" i="26"/>
  <c r="C39" i="25"/>
  <c r="G33" i="30"/>
  <c r="E30" i="29"/>
  <c r="G17" i="28"/>
  <c r="G28" i="27"/>
  <c r="F15" i="26"/>
  <c r="E37" i="25"/>
  <c r="G34" i="30"/>
  <c r="E32" i="29"/>
  <c r="G30" i="28"/>
  <c r="G32" i="27"/>
  <c r="F16" i="26"/>
  <c r="E39" i="25"/>
  <c r="I33" i="30"/>
  <c r="G30" i="29"/>
  <c r="I17" i="28"/>
  <c r="I28" i="27"/>
  <c r="H15" i="26"/>
  <c r="G37" i="25"/>
  <c r="I34" i="30"/>
  <c r="G32" i="29"/>
  <c r="I30" i="28"/>
  <c r="I32" i="27"/>
  <c r="H16" i="26"/>
  <c r="G39" i="25"/>
  <c r="M30" i="30"/>
  <c r="K19" i="29"/>
  <c r="M18" i="28"/>
  <c r="M35" i="27"/>
  <c r="L12" i="26"/>
  <c r="K23" i="25"/>
  <c r="G24" i="4"/>
  <c r="G31" i="4"/>
  <c r="G17" i="4"/>
  <c r="E31" i="4"/>
  <c r="E24" i="4"/>
  <c r="E17" i="4"/>
  <c r="C31" i="4"/>
  <c r="C24" i="4"/>
  <c r="C17" i="4"/>
  <c r="L28" i="11"/>
  <c r="CL4" i="10"/>
  <c r="CM24" i="10"/>
  <c r="CM23" i="10"/>
  <c r="CM22" i="10"/>
  <c r="CM20" i="10"/>
  <c r="CM19" i="10"/>
  <c r="CM17" i="10"/>
  <c r="CM16" i="10"/>
  <c r="CM15" i="10"/>
  <c r="CM13" i="10"/>
  <c r="CM12" i="10"/>
  <c r="CM11" i="10"/>
  <c r="CM10" i="10"/>
  <c r="CM8" i="10"/>
  <c r="CM7" i="10"/>
  <c r="CL4" i="11"/>
  <c r="CM31" i="11"/>
  <c r="CM30" i="11"/>
  <c r="CL28" i="11"/>
  <c r="CM28" i="11" s="1"/>
  <c r="CL27" i="11"/>
  <c r="CM27" i="11" s="1"/>
  <c r="CM26" i="11"/>
  <c r="CM25" i="11"/>
  <c r="CM24" i="11"/>
  <c r="CM23" i="11"/>
  <c r="CM22" i="11"/>
  <c r="CM21" i="11"/>
  <c r="CM19" i="11"/>
  <c r="CM18" i="11"/>
  <c r="CM17" i="11"/>
  <c r="CM16" i="11"/>
  <c r="CM15" i="11"/>
  <c r="CM14" i="11"/>
  <c r="CM12" i="11"/>
  <c r="CM11" i="11"/>
  <c r="CM10" i="11"/>
  <c r="CM8" i="11"/>
  <c r="CM7" i="11"/>
  <c r="CM27" i="12"/>
  <c r="CM26" i="12"/>
  <c r="CM25" i="12"/>
  <c r="CM24" i="12"/>
  <c r="CM23" i="12"/>
  <c r="CM21" i="12"/>
  <c r="CM20" i="12"/>
  <c r="CM19" i="12"/>
  <c r="CL17" i="12"/>
  <c r="CM16" i="12"/>
  <c r="CM17" i="12" s="1"/>
  <c r="CM14" i="12"/>
  <c r="CM13" i="12"/>
  <c r="CM11" i="12"/>
  <c r="CM10" i="12"/>
  <c r="CM9" i="12"/>
  <c r="CM8" i="12"/>
  <c r="CM7" i="12"/>
  <c r="I39" i="25" l="1"/>
  <c r="J16" i="26"/>
  <c r="K32" i="27"/>
  <c r="K30" i="28"/>
  <c r="I32" i="29"/>
  <c r="K34" i="30"/>
  <c r="I37" i="25"/>
  <c r="J15" i="26"/>
  <c r="K28" i="27"/>
  <c r="K17" i="28"/>
  <c r="I30" i="29"/>
  <c r="K33" i="30"/>
  <c r="I26" i="25"/>
  <c r="J13" i="26"/>
  <c r="K20" i="27"/>
  <c r="K29" i="28"/>
  <c r="I21" i="29"/>
  <c r="K31" i="30"/>
  <c r="I31" i="4"/>
  <c r="K31" i="4" s="1"/>
  <c r="I17" i="4"/>
  <c r="K17" i="4" s="1"/>
  <c r="I24" i="4"/>
  <c r="K24" i="4" s="1"/>
  <c r="CM33" i="11"/>
  <c r="CM26" i="10"/>
  <c r="CM29" i="12"/>
  <c r="E38" i="30" l="1"/>
  <c r="C31" i="29"/>
  <c r="E16" i="28"/>
  <c r="E17" i="27"/>
  <c r="D38" i="26"/>
  <c r="C38" i="25"/>
  <c r="I38" i="30"/>
  <c r="G31" i="29"/>
  <c r="I16" i="28"/>
  <c r="I17" i="27"/>
  <c r="H38" i="26"/>
  <c r="G38" i="25"/>
  <c r="G38" i="30"/>
  <c r="E31" i="29"/>
  <c r="G16" i="28"/>
  <c r="G17" i="27"/>
  <c r="F38" i="26"/>
  <c r="E38" i="25"/>
  <c r="M31" i="30"/>
  <c r="K21" i="29"/>
  <c r="M29" i="28"/>
  <c r="M20" i="27"/>
  <c r="L13" i="26"/>
  <c r="K26" i="25"/>
  <c r="M33" i="30"/>
  <c r="K30" i="29"/>
  <c r="M17" i="28"/>
  <c r="M28" i="27"/>
  <c r="L15" i="26"/>
  <c r="K37" i="25"/>
  <c r="M34" i="30"/>
  <c r="K32" i="29"/>
  <c r="M30" i="28"/>
  <c r="M32" i="27"/>
  <c r="L16" i="26"/>
  <c r="K39" i="25"/>
  <c r="G23" i="4"/>
  <c r="E23" i="4"/>
  <c r="C23" i="4"/>
  <c r="CC4" i="10"/>
  <c r="CD24" i="10"/>
  <c r="CD23" i="10"/>
  <c r="CD22" i="10"/>
  <c r="CD20" i="10"/>
  <c r="CD19" i="10"/>
  <c r="CD17" i="10"/>
  <c r="CD16" i="10"/>
  <c r="CD15" i="10"/>
  <c r="CD13" i="10"/>
  <c r="CD12" i="10"/>
  <c r="CD11" i="10"/>
  <c r="CD10" i="10"/>
  <c r="CD8" i="10"/>
  <c r="CD7" i="10"/>
  <c r="CC4" i="11"/>
  <c r="CD31" i="11"/>
  <c r="CD30" i="11"/>
  <c r="CC28" i="11"/>
  <c r="CD28" i="11" s="1"/>
  <c r="CC27" i="11"/>
  <c r="CD27" i="11" s="1"/>
  <c r="CD26" i="11"/>
  <c r="CD25" i="11"/>
  <c r="CD24" i="11"/>
  <c r="CD23" i="11"/>
  <c r="CD22" i="11"/>
  <c r="CD21" i="11"/>
  <c r="CD19" i="11"/>
  <c r="CD18" i="11"/>
  <c r="CD17" i="11"/>
  <c r="CD16" i="11"/>
  <c r="CD15" i="11"/>
  <c r="CD14" i="11"/>
  <c r="CD12" i="11"/>
  <c r="CD11" i="11"/>
  <c r="CD10" i="11"/>
  <c r="CD8" i="11"/>
  <c r="CD7" i="11"/>
  <c r="CD27" i="12"/>
  <c r="CD26" i="12"/>
  <c r="CD25" i="12"/>
  <c r="CD24" i="12"/>
  <c r="CD23" i="12"/>
  <c r="CD21" i="12"/>
  <c r="CD20" i="12"/>
  <c r="CD19" i="12"/>
  <c r="CC17" i="12"/>
  <c r="CD16" i="12"/>
  <c r="CD17" i="12" s="1"/>
  <c r="CD14" i="12"/>
  <c r="CD13" i="12"/>
  <c r="CD11" i="12"/>
  <c r="CD10" i="12"/>
  <c r="CD9" i="12"/>
  <c r="CD8" i="12"/>
  <c r="CD7" i="12"/>
  <c r="I38" i="25" l="1"/>
  <c r="J38" i="26"/>
  <c r="K17" i="27"/>
  <c r="K16" i="28"/>
  <c r="I31" i="29"/>
  <c r="K38" i="30"/>
  <c r="I23" i="4"/>
  <c r="K23" i="4" s="1"/>
  <c r="CD26" i="10"/>
  <c r="CD29" i="12"/>
  <c r="CD33" i="11"/>
  <c r="BZ4" i="10"/>
  <c r="CA24" i="10"/>
  <c r="CA23" i="10"/>
  <c r="CA22" i="10"/>
  <c r="CA20" i="10"/>
  <c r="CA19" i="10"/>
  <c r="CA17" i="10"/>
  <c r="CA16" i="10"/>
  <c r="CA15" i="10"/>
  <c r="CA13" i="10"/>
  <c r="CA12" i="10"/>
  <c r="CA11" i="10"/>
  <c r="CA10" i="10"/>
  <c r="CA8" i="10"/>
  <c r="CA7" i="10"/>
  <c r="BZ4" i="11"/>
  <c r="CA31" i="11"/>
  <c r="CA30" i="11"/>
  <c r="BZ28" i="11"/>
  <c r="CA28" i="11" s="1"/>
  <c r="BZ27" i="11"/>
  <c r="CA27" i="11" s="1"/>
  <c r="CA26" i="11"/>
  <c r="CA25" i="11"/>
  <c r="CA24" i="11"/>
  <c r="CA23" i="11"/>
  <c r="CA22" i="11"/>
  <c r="CA21" i="11"/>
  <c r="CA19" i="11"/>
  <c r="CA18" i="11"/>
  <c r="CA17" i="11"/>
  <c r="CA16" i="11"/>
  <c r="CA15" i="11"/>
  <c r="CA14" i="11"/>
  <c r="CA12" i="11"/>
  <c r="CA11" i="11"/>
  <c r="CA10" i="11"/>
  <c r="CA8" i="11"/>
  <c r="CA7" i="11"/>
  <c r="CA27" i="12"/>
  <c r="CA26" i="12"/>
  <c r="CA25" i="12"/>
  <c r="CA24" i="12"/>
  <c r="CA23" i="12"/>
  <c r="CA21" i="12"/>
  <c r="CA20" i="12"/>
  <c r="CA19" i="12"/>
  <c r="BZ17" i="12"/>
  <c r="CA16" i="12"/>
  <c r="CA17" i="12" s="1"/>
  <c r="CA14" i="12"/>
  <c r="CA13" i="12"/>
  <c r="CA11" i="12"/>
  <c r="CA10" i="12"/>
  <c r="CA9" i="12"/>
  <c r="CA8" i="12"/>
  <c r="CA7" i="12"/>
  <c r="G36" i="30" l="1"/>
  <c r="E39" i="29"/>
  <c r="G21" i="28"/>
  <c r="G30" i="27"/>
  <c r="F34" i="26"/>
  <c r="E35" i="25"/>
  <c r="E36" i="30"/>
  <c r="C39" i="29"/>
  <c r="E21" i="28"/>
  <c r="E30" i="27"/>
  <c r="D34" i="26"/>
  <c r="C35" i="25"/>
  <c r="I36" i="30"/>
  <c r="G39" i="29"/>
  <c r="I21" i="28"/>
  <c r="I30" i="27"/>
  <c r="H34" i="26"/>
  <c r="G35" i="25"/>
  <c r="M38" i="30"/>
  <c r="K31" i="29"/>
  <c r="M16" i="28"/>
  <c r="M17" i="27"/>
  <c r="L38" i="26"/>
  <c r="K38" i="25"/>
  <c r="G12" i="4"/>
  <c r="E12" i="4"/>
  <c r="C12" i="4"/>
  <c r="CA26" i="10"/>
  <c r="CA33" i="11"/>
  <c r="CA29" i="12"/>
  <c r="E24" i="30" l="1"/>
  <c r="C28" i="29"/>
  <c r="E39" i="28"/>
  <c r="E25" i="27"/>
  <c r="D27" i="26"/>
  <c r="C34" i="25"/>
  <c r="G24" i="30"/>
  <c r="E28" i="29"/>
  <c r="G39" i="28"/>
  <c r="G25" i="27"/>
  <c r="F27" i="26"/>
  <c r="E34" i="25"/>
  <c r="I24" i="30"/>
  <c r="G28" i="29"/>
  <c r="I28" i="29" s="1"/>
  <c r="I39" i="28"/>
  <c r="K39" i="28" s="1"/>
  <c r="I25" i="27"/>
  <c r="H27" i="26"/>
  <c r="G34" i="25"/>
  <c r="I35" i="25"/>
  <c r="J34" i="26"/>
  <c r="K30" i="27"/>
  <c r="K21" i="28"/>
  <c r="I39" i="29"/>
  <c r="K36" i="30"/>
  <c r="I12" i="4"/>
  <c r="K12" i="4" s="1"/>
  <c r="G37" i="4"/>
  <c r="E37" i="4"/>
  <c r="C37" i="4"/>
  <c r="BW4" i="10"/>
  <c r="BX24" i="10"/>
  <c r="BX23" i="10"/>
  <c r="BX22" i="10"/>
  <c r="BX20" i="10"/>
  <c r="BX19" i="10"/>
  <c r="BX17" i="10"/>
  <c r="BX16" i="10"/>
  <c r="BX15" i="10"/>
  <c r="BX13" i="10"/>
  <c r="BX12" i="10"/>
  <c r="BX11" i="10"/>
  <c r="BX10" i="10"/>
  <c r="BX8" i="10"/>
  <c r="BX7" i="10"/>
  <c r="BW4" i="11"/>
  <c r="BX31" i="11"/>
  <c r="BX30" i="11"/>
  <c r="BW28" i="11"/>
  <c r="BX28" i="11" s="1"/>
  <c r="BW27" i="11"/>
  <c r="BX27" i="11" s="1"/>
  <c r="BX26" i="11"/>
  <c r="BX25" i="11"/>
  <c r="BX24" i="11"/>
  <c r="BX23" i="11"/>
  <c r="BX22" i="11"/>
  <c r="BX21" i="11"/>
  <c r="BX19" i="11"/>
  <c r="BX18" i="11"/>
  <c r="BX17" i="11"/>
  <c r="BX16" i="11"/>
  <c r="BX15" i="11"/>
  <c r="BX14" i="11"/>
  <c r="BX12" i="11"/>
  <c r="BX11" i="11"/>
  <c r="BX10" i="11"/>
  <c r="BX8" i="11"/>
  <c r="BX7" i="11"/>
  <c r="BX27" i="12"/>
  <c r="BX26" i="12"/>
  <c r="BX25" i="12"/>
  <c r="BX24" i="12"/>
  <c r="BX23" i="12"/>
  <c r="BX21" i="12"/>
  <c r="BX20" i="12"/>
  <c r="BX19" i="12"/>
  <c r="BW17" i="12"/>
  <c r="BX16" i="12"/>
  <c r="BX17" i="12" s="1"/>
  <c r="BX14" i="12"/>
  <c r="BX13" i="12"/>
  <c r="BX11" i="12"/>
  <c r="BX10" i="12"/>
  <c r="BX9" i="12"/>
  <c r="BX8" i="12"/>
  <c r="BX7" i="12"/>
  <c r="M36" i="30" l="1"/>
  <c r="K39" i="29"/>
  <c r="M21" i="28"/>
  <c r="M30" i="27"/>
  <c r="L34" i="26"/>
  <c r="K35" i="25"/>
  <c r="M39" i="28"/>
  <c r="K28" i="29"/>
  <c r="I34" i="25"/>
  <c r="J27" i="26"/>
  <c r="K25" i="27"/>
  <c r="K24" i="30"/>
  <c r="I37" i="4"/>
  <c r="K37" i="4" s="1"/>
  <c r="BX26" i="10"/>
  <c r="BX33" i="11"/>
  <c r="BX29" i="12"/>
  <c r="E18" i="30" l="1"/>
  <c r="C27" i="29"/>
  <c r="E38" i="28"/>
  <c r="E31" i="27"/>
  <c r="D31" i="26"/>
  <c r="C33" i="25"/>
  <c r="G18" i="30"/>
  <c r="E27" i="29"/>
  <c r="G38" i="28"/>
  <c r="G31" i="27"/>
  <c r="F31" i="26"/>
  <c r="E33" i="25"/>
  <c r="I18" i="30"/>
  <c r="G27" i="29"/>
  <c r="I38" i="28"/>
  <c r="I31" i="27"/>
  <c r="H31" i="26"/>
  <c r="G33" i="25"/>
  <c r="I33" i="25" s="1"/>
  <c r="M24" i="30"/>
  <c r="M25" i="27"/>
  <c r="L27" i="26"/>
  <c r="K34" i="25"/>
  <c r="G34" i="4"/>
  <c r="E34" i="4"/>
  <c r="C34" i="4"/>
  <c r="BK4" i="10"/>
  <c r="BL24" i="10"/>
  <c r="BL23" i="10"/>
  <c r="BL22" i="10"/>
  <c r="BL20" i="10"/>
  <c r="BL19" i="10"/>
  <c r="BL17" i="10"/>
  <c r="BL16" i="10"/>
  <c r="BL15" i="10"/>
  <c r="BL13" i="10"/>
  <c r="BL12" i="10"/>
  <c r="BL11" i="10"/>
  <c r="BL10" i="10"/>
  <c r="BL8" i="10"/>
  <c r="BL7" i="10"/>
  <c r="BK4" i="11"/>
  <c r="BL31" i="11"/>
  <c r="BL30" i="11"/>
  <c r="BK28" i="11"/>
  <c r="BL28" i="11" s="1"/>
  <c r="BK27" i="11"/>
  <c r="BL27" i="11" s="1"/>
  <c r="BL26" i="11"/>
  <c r="BL25" i="11"/>
  <c r="BL24" i="11"/>
  <c r="BL23" i="11"/>
  <c r="BL22" i="11"/>
  <c r="BL21" i="11"/>
  <c r="BL19" i="11"/>
  <c r="BL18" i="11"/>
  <c r="BL17" i="11"/>
  <c r="BL16" i="11"/>
  <c r="BL15" i="11"/>
  <c r="BL14" i="11"/>
  <c r="BL12" i="11"/>
  <c r="BL11" i="11"/>
  <c r="BL10" i="11"/>
  <c r="BL8" i="11"/>
  <c r="BL7" i="11"/>
  <c r="BL27" i="12"/>
  <c r="BL26" i="12"/>
  <c r="BL25" i="12"/>
  <c r="BL24" i="12"/>
  <c r="BL23" i="12"/>
  <c r="BL21" i="12"/>
  <c r="BL20" i="12"/>
  <c r="BL19" i="12"/>
  <c r="BK17" i="12"/>
  <c r="BL16" i="12"/>
  <c r="BL17" i="12" s="1"/>
  <c r="BL14" i="12"/>
  <c r="BL13" i="12"/>
  <c r="BL11" i="12"/>
  <c r="BL10" i="12"/>
  <c r="BL9" i="12"/>
  <c r="BL8" i="12"/>
  <c r="BL7" i="12"/>
  <c r="K33" i="25" l="1"/>
  <c r="J31" i="26"/>
  <c r="K31" i="27"/>
  <c r="K38" i="28"/>
  <c r="I27" i="29"/>
  <c r="K18" i="30"/>
  <c r="I34" i="4"/>
  <c r="K34" i="4" s="1"/>
  <c r="BL26" i="10"/>
  <c r="BL33" i="11"/>
  <c r="BL29" i="12"/>
  <c r="E10" i="30" l="1"/>
  <c r="C24" i="29"/>
  <c r="E36" i="28"/>
  <c r="E34" i="27"/>
  <c r="D18" i="26"/>
  <c r="C29" i="25"/>
  <c r="G10" i="30"/>
  <c r="E24" i="29"/>
  <c r="G36" i="28"/>
  <c r="G34" i="27"/>
  <c r="F18" i="26"/>
  <c r="E29" i="25"/>
  <c r="I10" i="30"/>
  <c r="G24" i="29"/>
  <c r="I36" i="28"/>
  <c r="I34" i="27"/>
  <c r="H18" i="26"/>
  <c r="G29" i="25"/>
  <c r="M18" i="30"/>
  <c r="K27" i="29"/>
  <c r="M38" i="28"/>
  <c r="M31" i="27"/>
  <c r="L31" i="26"/>
  <c r="G32" i="4"/>
  <c r="E32" i="4"/>
  <c r="C32" i="4"/>
  <c r="BH4" i="10"/>
  <c r="BI24" i="10"/>
  <c r="BI23" i="10"/>
  <c r="BI22" i="10"/>
  <c r="BI20" i="10"/>
  <c r="BI19" i="10"/>
  <c r="BI17" i="10"/>
  <c r="BI16" i="10"/>
  <c r="BI15" i="10"/>
  <c r="BI13" i="10"/>
  <c r="BI12" i="10"/>
  <c r="BI11" i="10"/>
  <c r="BI10" i="10"/>
  <c r="BI8" i="10"/>
  <c r="BI7" i="10"/>
  <c r="BE4" i="10"/>
  <c r="BH4" i="11"/>
  <c r="BI31" i="11"/>
  <c r="BI30" i="11"/>
  <c r="BH28" i="11"/>
  <c r="BI28" i="11" s="1"/>
  <c r="BH27" i="11"/>
  <c r="BI27" i="11" s="1"/>
  <c r="BI26" i="11"/>
  <c r="BI25" i="11"/>
  <c r="BI24" i="11"/>
  <c r="BI23" i="11"/>
  <c r="BI22" i="11"/>
  <c r="BI21" i="11"/>
  <c r="BI19" i="11"/>
  <c r="BI18" i="11"/>
  <c r="BI17" i="11"/>
  <c r="BI16" i="11"/>
  <c r="BI15" i="11"/>
  <c r="BI14" i="11"/>
  <c r="BI12" i="11"/>
  <c r="BI11" i="11"/>
  <c r="BI10" i="11"/>
  <c r="BI8" i="11"/>
  <c r="BI7" i="11"/>
  <c r="BI27" i="12"/>
  <c r="BI26" i="12"/>
  <c r="BI25" i="12"/>
  <c r="BI24" i="12"/>
  <c r="BI23" i="12"/>
  <c r="BI21" i="12"/>
  <c r="BI20" i="12"/>
  <c r="BI19" i="12"/>
  <c r="BH17" i="12"/>
  <c r="BI16" i="12"/>
  <c r="BI17" i="12" s="1"/>
  <c r="BI14" i="12"/>
  <c r="BI13" i="12"/>
  <c r="BI11" i="12"/>
  <c r="BI10" i="12"/>
  <c r="BI9" i="12"/>
  <c r="BI8" i="12"/>
  <c r="BI7" i="12"/>
  <c r="I29" i="25" l="1"/>
  <c r="J18" i="26"/>
  <c r="K34" i="27"/>
  <c r="K36" i="28"/>
  <c r="I24" i="29"/>
  <c r="K10" i="30"/>
  <c r="I32" i="4"/>
  <c r="K32" i="4" s="1"/>
  <c r="BI26" i="10"/>
  <c r="BI33" i="11"/>
  <c r="BI29" i="12"/>
  <c r="BF24" i="10"/>
  <c r="BF23" i="10"/>
  <c r="BF22" i="10"/>
  <c r="BF20" i="10"/>
  <c r="BF19" i="10"/>
  <c r="BF17" i="10"/>
  <c r="BF16" i="10"/>
  <c r="BF15" i="10"/>
  <c r="BF13" i="10"/>
  <c r="BF12" i="10"/>
  <c r="BF11" i="10"/>
  <c r="BF10" i="10"/>
  <c r="BF8" i="10"/>
  <c r="BF7" i="10"/>
  <c r="BE4" i="11"/>
  <c r="BF31" i="11"/>
  <c r="BF30" i="11"/>
  <c r="BE28" i="11"/>
  <c r="BF28" i="11" s="1"/>
  <c r="BE27" i="11"/>
  <c r="BF27" i="11" s="1"/>
  <c r="BF26" i="11"/>
  <c r="BF25" i="11"/>
  <c r="BF24" i="11"/>
  <c r="BF23" i="11"/>
  <c r="BF22" i="11"/>
  <c r="BF21" i="11"/>
  <c r="BF19" i="11"/>
  <c r="BF18" i="11"/>
  <c r="BF17" i="11"/>
  <c r="BF16" i="11"/>
  <c r="BF15" i="11"/>
  <c r="BF14" i="11"/>
  <c r="BF12" i="11"/>
  <c r="BF11" i="11"/>
  <c r="BF10" i="11"/>
  <c r="BF8" i="11"/>
  <c r="BF7" i="11"/>
  <c r="BF27" i="12"/>
  <c r="BF26" i="12"/>
  <c r="BF25" i="12"/>
  <c r="BF24" i="12"/>
  <c r="BF23" i="12"/>
  <c r="BF21" i="12"/>
  <c r="BF20" i="12"/>
  <c r="BF19" i="12"/>
  <c r="BE17" i="12"/>
  <c r="BF17" i="12" s="1"/>
  <c r="BF16" i="12"/>
  <c r="BF14" i="12"/>
  <c r="BF13" i="12"/>
  <c r="BF11" i="12"/>
  <c r="BF10" i="12"/>
  <c r="BF9" i="12"/>
  <c r="BF8" i="12"/>
  <c r="BF7" i="12"/>
  <c r="E17" i="30" l="1"/>
  <c r="C23" i="29"/>
  <c r="E37" i="28"/>
  <c r="E24" i="27"/>
  <c r="D30" i="26"/>
  <c r="C28" i="25"/>
  <c r="G17" i="30"/>
  <c r="E23" i="29"/>
  <c r="G37" i="28"/>
  <c r="G24" i="27"/>
  <c r="F30" i="26"/>
  <c r="E28" i="25"/>
  <c r="I17" i="30"/>
  <c r="G23" i="29"/>
  <c r="I37" i="28"/>
  <c r="I24" i="27"/>
  <c r="H30" i="26"/>
  <c r="G28" i="25"/>
  <c r="M10" i="30"/>
  <c r="K24" i="29"/>
  <c r="M36" i="28"/>
  <c r="M34" i="27"/>
  <c r="L18" i="26"/>
  <c r="K29" i="25"/>
  <c r="G26" i="4"/>
  <c r="E26" i="4"/>
  <c r="C26" i="4"/>
  <c r="BF26" i="10"/>
  <c r="BF33" i="11"/>
  <c r="BF29" i="12"/>
  <c r="E32" i="30" l="1"/>
  <c r="C22" i="29"/>
  <c r="E31" i="28"/>
  <c r="E10" i="27"/>
  <c r="D14" i="26"/>
  <c r="C27" i="25"/>
  <c r="G32" i="30"/>
  <c r="E22" i="29"/>
  <c r="G31" i="28"/>
  <c r="G10" i="27"/>
  <c r="F14" i="26"/>
  <c r="E27" i="25"/>
  <c r="I32" i="30"/>
  <c r="G22" i="29"/>
  <c r="I31" i="28"/>
  <c r="I10" i="27"/>
  <c r="H14" i="26"/>
  <c r="G27" i="25"/>
  <c r="I28" i="25"/>
  <c r="J30" i="26"/>
  <c r="K24" i="27"/>
  <c r="K37" i="28"/>
  <c r="I23" i="29"/>
  <c r="K17" i="30"/>
  <c r="I26" i="4"/>
  <c r="K26" i="4" s="1"/>
  <c r="G28" i="4"/>
  <c r="E28" i="4"/>
  <c r="C28" i="4"/>
  <c r="AV4" i="10"/>
  <c r="AW24" i="10"/>
  <c r="AW23" i="10"/>
  <c r="AW22" i="10"/>
  <c r="AW20" i="10"/>
  <c r="AW19" i="10"/>
  <c r="AW17" i="10"/>
  <c r="AW16" i="10"/>
  <c r="AW15" i="10"/>
  <c r="AW13" i="10"/>
  <c r="AW12" i="10"/>
  <c r="AW11" i="10"/>
  <c r="AW10" i="10"/>
  <c r="AW8" i="10"/>
  <c r="AW7" i="10"/>
  <c r="AV4" i="11"/>
  <c r="AW31" i="11"/>
  <c r="AW30" i="11"/>
  <c r="AV28" i="11"/>
  <c r="AW28" i="11" s="1"/>
  <c r="AV27" i="11"/>
  <c r="AW27" i="11" s="1"/>
  <c r="AW26" i="11"/>
  <c r="AW25" i="11"/>
  <c r="AW24" i="11"/>
  <c r="AW23" i="11"/>
  <c r="AW22" i="11"/>
  <c r="AW21" i="11"/>
  <c r="AW19" i="11"/>
  <c r="AW18" i="11"/>
  <c r="AW17" i="11"/>
  <c r="AW16" i="11"/>
  <c r="AW15" i="11"/>
  <c r="AW14" i="11"/>
  <c r="AW12" i="11"/>
  <c r="AW11" i="11"/>
  <c r="AW10" i="11"/>
  <c r="AW8" i="11"/>
  <c r="AW7" i="11"/>
  <c r="AW27" i="12"/>
  <c r="AW26" i="12"/>
  <c r="AW25" i="12"/>
  <c r="AW24" i="12"/>
  <c r="AW23" i="12"/>
  <c r="AW21" i="12"/>
  <c r="AW20" i="12"/>
  <c r="AW19" i="12"/>
  <c r="AV17" i="12"/>
  <c r="AW16" i="12"/>
  <c r="AW17" i="12" s="1"/>
  <c r="AW14" i="12"/>
  <c r="AW13" i="12"/>
  <c r="AW11" i="12"/>
  <c r="AW10" i="12"/>
  <c r="AW9" i="12"/>
  <c r="AW8" i="12"/>
  <c r="AW7" i="12"/>
  <c r="M17" i="30" l="1"/>
  <c r="K23" i="29"/>
  <c r="M37" i="28"/>
  <c r="M24" i="27"/>
  <c r="L30" i="26"/>
  <c r="K28" i="25"/>
  <c r="I27" i="25"/>
  <c r="J14" i="26"/>
  <c r="K10" i="27"/>
  <c r="K31" i="28"/>
  <c r="I22" i="29"/>
  <c r="K32" i="30"/>
  <c r="I28" i="4"/>
  <c r="K28" i="4" s="1"/>
  <c r="AW26" i="10"/>
  <c r="AW33" i="11"/>
  <c r="AW29" i="12"/>
  <c r="E23" i="30" l="1"/>
  <c r="C20" i="29"/>
  <c r="E15" i="28"/>
  <c r="E38" i="27"/>
  <c r="D25" i="26"/>
  <c r="C24" i="25"/>
  <c r="G23" i="30"/>
  <c r="E20" i="29"/>
  <c r="G15" i="28"/>
  <c r="G38" i="27"/>
  <c r="F25" i="26"/>
  <c r="E24" i="25"/>
  <c r="I23" i="30"/>
  <c r="G20" i="29"/>
  <c r="I15" i="28"/>
  <c r="I38" i="27"/>
  <c r="H25" i="26"/>
  <c r="G24" i="25"/>
  <c r="M32" i="30"/>
  <c r="K22" i="29"/>
  <c r="M31" i="28"/>
  <c r="M10" i="27"/>
  <c r="L14" i="26"/>
  <c r="K27" i="25"/>
  <c r="G35" i="4"/>
  <c r="E35" i="4"/>
  <c r="C35" i="4"/>
  <c r="BT4" i="10"/>
  <c r="BU24" i="10"/>
  <c r="BU23" i="10"/>
  <c r="BU22" i="10"/>
  <c r="BU20" i="10"/>
  <c r="BU19" i="10"/>
  <c r="BU17" i="10"/>
  <c r="BU16" i="10"/>
  <c r="BU15" i="10"/>
  <c r="BU13" i="10"/>
  <c r="BU12" i="10"/>
  <c r="BU11" i="10"/>
  <c r="BU10" i="10"/>
  <c r="BU8" i="10"/>
  <c r="BU7" i="10"/>
  <c r="AY4" i="10"/>
  <c r="AZ24" i="10"/>
  <c r="AZ23" i="10"/>
  <c r="AZ22" i="10"/>
  <c r="AZ20" i="10"/>
  <c r="AZ19" i="10"/>
  <c r="AZ17" i="10"/>
  <c r="AZ16" i="10"/>
  <c r="AZ15" i="10"/>
  <c r="AZ13" i="10"/>
  <c r="AZ12" i="10"/>
  <c r="AZ11" i="10"/>
  <c r="AZ10" i="10"/>
  <c r="AZ8" i="10"/>
  <c r="AZ7" i="10"/>
  <c r="AM4" i="10"/>
  <c r="AN24" i="10"/>
  <c r="AN23" i="10"/>
  <c r="AN22" i="10"/>
  <c r="AN20" i="10"/>
  <c r="AN19" i="10"/>
  <c r="AN17" i="10"/>
  <c r="AN16" i="10"/>
  <c r="AN15" i="10"/>
  <c r="AN13" i="10"/>
  <c r="AN12" i="10"/>
  <c r="AN11" i="10"/>
  <c r="AN10" i="10"/>
  <c r="AN8" i="10"/>
  <c r="AN7" i="10"/>
  <c r="BT4" i="11"/>
  <c r="BU31" i="11"/>
  <c r="BU30" i="11"/>
  <c r="BT28" i="11"/>
  <c r="BU28" i="11" s="1"/>
  <c r="BT27" i="11"/>
  <c r="BU27" i="11" s="1"/>
  <c r="BU26" i="11"/>
  <c r="BU25" i="11"/>
  <c r="BU24" i="11"/>
  <c r="BU23" i="11"/>
  <c r="BU22" i="11"/>
  <c r="BU21" i="11"/>
  <c r="BU19" i="11"/>
  <c r="BU18" i="11"/>
  <c r="BU17" i="11"/>
  <c r="BU16" i="11"/>
  <c r="BU15" i="11"/>
  <c r="BU14" i="11"/>
  <c r="BU12" i="11"/>
  <c r="BU11" i="11"/>
  <c r="BU10" i="11"/>
  <c r="BU8" i="11"/>
  <c r="BU7" i="11"/>
  <c r="AY4" i="11"/>
  <c r="AZ31" i="11"/>
  <c r="AZ30" i="11"/>
  <c r="AY28" i="11"/>
  <c r="AZ28" i="11" s="1"/>
  <c r="AY27" i="11"/>
  <c r="AZ27" i="11" s="1"/>
  <c r="AZ26" i="11"/>
  <c r="AZ25" i="11"/>
  <c r="AZ24" i="11"/>
  <c r="AZ23" i="11"/>
  <c r="AZ22" i="11"/>
  <c r="AZ21" i="11"/>
  <c r="AZ19" i="11"/>
  <c r="AZ18" i="11"/>
  <c r="AZ17" i="11"/>
  <c r="AZ16" i="11"/>
  <c r="AZ15" i="11"/>
  <c r="AZ14" i="11"/>
  <c r="AZ12" i="11"/>
  <c r="AZ11" i="11"/>
  <c r="AZ10" i="11"/>
  <c r="AZ8" i="11"/>
  <c r="AZ7" i="11"/>
  <c r="AM4" i="11"/>
  <c r="AN31" i="11"/>
  <c r="AN30" i="11"/>
  <c r="AM28" i="11"/>
  <c r="AN28" i="11" s="1"/>
  <c r="AM27" i="11"/>
  <c r="AN27" i="11" s="1"/>
  <c r="AN26" i="11"/>
  <c r="AN25" i="11"/>
  <c r="AN24" i="11"/>
  <c r="AN23" i="11"/>
  <c r="AN22" i="11"/>
  <c r="AN21" i="11"/>
  <c r="AN19" i="11"/>
  <c r="AN18" i="11"/>
  <c r="AN17" i="11"/>
  <c r="AN16" i="11"/>
  <c r="AN15" i="11"/>
  <c r="AN14" i="11"/>
  <c r="AN12" i="11"/>
  <c r="AN11" i="11"/>
  <c r="AN10" i="11"/>
  <c r="AN8" i="11"/>
  <c r="AN7" i="11"/>
  <c r="BU27" i="12"/>
  <c r="BU26" i="12"/>
  <c r="BU25" i="12"/>
  <c r="BU24" i="12"/>
  <c r="BU23" i="12"/>
  <c r="BU21" i="12"/>
  <c r="BU20" i="12"/>
  <c r="BU19" i="12"/>
  <c r="BU17" i="12"/>
  <c r="BU16" i="12"/>
  <c r="BU14" i="12"/>
  <c r="BU13" i="12"/>
  <c r="BU11" i="12"/>
  <c r="BU10" i="12"/>
  <c r="BU9" i="12"/>
  <c r="BU8" i="12"/>
  <c r="BU7" i="12"/>
  <c r="AZ27" i="12"/>
  <c r="AZ26" i="12"/>
  <c r="AZ25" i="12"/>
  <c r="AZ24" i="12"/>
  <c r="AZ23" i="12"/>
  <c r="AZ21" i="12"/>
  <c r="AZ20" i="12"/>
  <c r="AZ19" i="12"/>
  <c r="AY17" i="12"/>
  <c r="AZ17" i="12" s="1"/>
  <c r="AZ16" i="12"/>
  <c r="AZ14" i="12"/>
  <c r="AZ13" i="12"/>
  <c r="AZ11" i="12"/>
  <c r="AZ10" i="12"/>
  <c r="AZ9" i="12"/>
  <c r="AZ8" i="12"/>
  <c r="AZ7" i="12"/>
  <c r="AN27" i="12"/>
  <c r="AN26" i="12"/>
  <c r="AN25" i="12"/>
  <c r="AN24" i="12"/>
  <c r="AN23" i="12"/>
  <c r="AN21" i="12"/>
  <c r="AN20" i="12"/>
  <c r="AN19" i="12"/>
  <c r="AM17" i="12"/>
  <c r="AN16" i="12"/>
  <c r="AN17" i="12" s="1"/>
  <c r="AN14" i="12"/>
  <c r="AN13" i="12"/>
  <c r="AN11" i="12"/>
  <c r="AN10" i="12"/>
  <c r="AN9" i="12"/>
  <c r="AN8" i="12"/>
  <c r="AN7" i="12"/>
  <c r="I24" i="25" l="1"/>
  <c r="J25" i="26"/>
  <c r="K38" i="27"/>
  <c r="K15" i="28"/>
  <c r="I20" i="29"/>
  <c r="K23" i="30"/>
  <c r="I35" i="4"/>
  <c r="K35" i="4" s="1"/>
  <c r="AN26" i="10"/>
  <c r="BU26" i="10"/>
  <c r="AZ26" i="10"/>
  <c r="AZ33" i="11"/>
  <c r="AN33" i="11"/>
  <c r="BU33" i="11"/>
  <c r="BU29" i="12"/>
  <c r="AZ29" i="12"/>
  <c r="AN29" i="12"/>
  <c r="E19" i="30" l="1"/>
  <c r="C36" i="29"/>
  <c r="E11" i="28"/>
  <c r="E12" i="27"/>
  <c r="D35" i="26"/>
  <c r="C21" i="25"/>
  <c r="C9" i="4"/>
  <c r="E20" i="30"/>
  <c r="C37" i="29"/>
  <c r="E10" i="28"/>
  <c r="E23" i="27"/>
  <c r="D36" i="26"/>
  <c r="C25" i="25"/>
  <c r="E21" i="30"/>
  <c r="C38" i="29"/>
  <c r="E13" i="28"/>
  <c r="E22" i="27"/>
  <c r="D37" i="26"/>
  <c r="C32" i="25"/>
  <c r="G21" i="30"/>
  <c r="E38" i="29"/>
  <c r="G13" i="28"/>
  <c r="G22" i="27"/>
  <c r="F37" i="26"/>
  <c r="E32" i="25"/>
  <c r="G19" i="30"/>
  <c r="E36" i="29"/>
  <c r="G11" i="28"/>
  <c r="G12" i="27"/>
  <c r="F35" i="26"/>
  <c r="E21" i="25"/>
  <c r="G20" i="30"/>
  <c r="E37" i="29"/>
  <c r="G10" i="28"/>
  <c r="G23" i="27"/>
  <c r="F36" i="26"/>
  <c r="E25" i="25"/>
  <c r="I20" i="30"/>
  <c r="G37" i="29"/>
  <c r="I10" i="28"/>
  <c r="I23" i="27"/>
  <c r="H36" i="26"/>
  <c r="G25" i="25"/>
  <c r="I21" i="30"/>
  <c r="G38" i="29"/>
  <c r="I13" i="28"/>
  <c r="I22" i="27"/>
  <c r="H37" i="26"/>
  <c r="G32" i="25"/>
  <c r="I19" i="30"/>
  <c r="G36" i="29"/>
  <c r="I11" i="28"/>
  <c r="I12" i="27"/>
  <c r="H35" i="26"/>
  <c r="G21" i="25"/>
  <c r="M23" i="30"/>
  <c r="K20" i="29"/>
  <c r="M15" i="28"/>
  <c r="M38" i="27"/>
  <c r="L25" i="26"/>
  <c r="K24" i="25"/>
  <c r="G16" i="4"/>
  <c r="G14" i="4"/>
  <c r="G9" i="4"/>
  <c r="E9" i="4"/>
  <c r="E14" i="4"/>
  <c r="E16" i="4"/>
  <c r="C16" i="4"/>
  <c r="C14" i="4"/>
  <c r="AG4" i="10"/>
  <c r="AH24" i="10"/>
  <c r="AH23" i="10"/>
  <c r="AH22" i="10"/>
  <c r="AH20" i="10"/>
  <c r="AH19" i="10"/>
  <c r="AH17" i="10"/>
  <c r="AH16" i="10"/>
  <c r="AH15" i="10"/>
  <c r="AH13" i="10"/>
  <c r="AH12" i="10"/>
  <c r="AH11" i="10"/>
  <c r="AH10" i="10"/>
  <c r="AH8" i="10"/>
  <c r="AH7" i="10"/>
  <c r="AG4" i="11"/>
  <c r="AH31" i="11"/>
  <c r="AH30" i="11"/>
  <c r="AG28" i="11"/>
  <c r="AH28" i="11" s="1"/>
  <c r="AG27" i="11"/>
  <c r="AH27" i="11" s="1"/>
  <c r="AH26" i="11"/>
  <c r="AH25" i="11"/>
  <c r="AH24" i="11"/>
  <c r="AH23" i="11"/>
  <c r="AH22" i="11"/>
  <c r="AH21" i="11"/>
  <c r="AH19" i="11"/>
  <c r="AH18" i="11"/>
  <c r="AH17" i="11"/>
  <c r="AH16" i="11"/>
  <c r="AH15" i="11"/>
  <c r="AH14" i="11"/>
  <c r="AH12" i="11"/>
  <c r="AH11" i="11"/>
  <c r="AH10" i="11"/>
  <c r="AH8" i="11"/>
  <c r="AH7" i="11"/>
  <c r="AH27" i="12"/>
  <c r="AH26" i="12"/>
  <c r="AH25" i="12"/>
  <c r="AH24" i="12"/>
  <c r="AH23" i="12"/>
  <c r="AH21" i="12"/>
  <c r="AH20" i="12"/>
  <c r="AH19" i="12"/>
  <c r="AG17" i="12"/>
  <c r="AH16" i="12"/>
  <c r="AH17" i="12" s="1"/>
  <c r="AH14" i="12"/>
  <c r="AH13" i="12"/>
  <c r="AH11" i="12"/>
  <c r="AH10" i="12"/>
  <c r="AH9" i="12"/>
  <c r="AH8" i="12"/>
  <c r="AH7" i="12"/>
  <c r="I32" i="25" l="1"/>
  <c r="J37" i="26"/>
  <c r="K22" i="27"/>
  <c r="K13" i="28"/>
  <c r="I38" i="29"/>
  <c r="K21" i="30"/>
  <c r="I25" i="25"/>
  <c r="J36" i="26"/>
  <c r="K23" i="27"/>
  <c r="K10" i="28"/>
  <c r="I37" i="29"/>
  <c r="K20" i="30"/>
  <c r="I21" i="25"/>
  <c r="J35" i="26"/>
  <c r="K12" i="27"/>
  <c r="K11" i="28"/>
  <c r="I36" i="29"/>
  <c r="K19" i="30"/>
  <c r="I9" i="4"/>
  <c r="K9" i="4"/>
  <c r="I14" i="4"/>
  <c r="K14" i="4" s="1"/>
  <c r="I16" i="4"/>
  <c r="K16" i="4" s="1"/>
  <c r="AH26" i="10"/>
  <c r="AH33" i="11"/>
  <c r="AH29" i="12"/>
  <c r="E22" i="30" l="1"/>
  <c r="C16" i="29"/>
  <c r="E34" i="28"/>
  <c r="E29" i="27"/>
  <c r="D24" i="26"/>
  <c r="C19" i="25"/>
  <c r="G22" i="30"/>
  <c r="E16" i="29"/>
  <c r="G34" i="28"/>
  <c r="G29" i="27"/>
  <c r="F24" i="26"/>
  <c r="E19" i="25"/>
  <c r="I22" i="30"/>
  <c r="G16" i="29"/>
  <c r="I34" i="28"/>
  <c r="I29" i="27"/>
  <c r="H24" i="26"/>
  <c r="G19" i="25"/>
  <c r="M19" i="30"/>
  <c r="K36" i="29"/>
  <c r="M11" i="28"/>
  <c r="M12" i="27"/>
  <c r="L35" i="26"/>
  <c r="K21" i="25"/>
  <c r="M20" i="30"/>
  <c r="K37" i="29"/>
  <c r="M10" i="28"/>
  <c r="M23" i="27"/>
  <c r="L36" i="26"/>
  <c r="K25" i="25"/>
  <c r="M21" i="30"/>
  <c r="K38" i="29"/>
  <c r="M13" i="28"/>
  <c r="M22" i="27"/>
  <c r="L37" i="26"/>
  <c r="K32" i="25"/>
  <c r="G33" i="4"/>
  <c r="E33" i="4"/>
  <c r="C33" i="4"/>
  <c r="AD4" i="10"/>
  <c r="AE24" i="10"/>
  <c r="AE23" i="10"/>
  <c r="AE22" i="10"/>
  <c r="AE20" i="10"/>
  <c r="AE19" i="10"/>
  <c r="AE17" i="10"/>
  <c r="AE16" i="10"/>
  <c r="AE15" i="10"/>
  <c r="AE13" i="10"/>
  <c r="AE12" i="10"/>
  <c r="AE11" i="10"/>
  <c r="AE10" i="10"/>
  <c r="AE8" i="10"/>
  <c r="AE7" i="10"/>
  <c r="AD4" i="11"/>
  <c r="AE31" i="11"/>
  <c r="AE30" i="11"/>
  <c r="AD28" i="11"/>
  <c r="AE28" i="11" s="1"/>
  <c r="AD27" i="11"/>
  <c r="AE27" i="11" s="1"/>
  <c r="AE26" i="11"/>
  <c r="AE25" i="11"/>
  <c r="AE24" i="11"/>
  <c r="AE23" i="11"/>
  <c r="AE22" i="11"/>
  <c r="AE21" i="11"/>
  <c r="AE19" i="11"/>
  <c r="AE18" i="11"/>
  <c r="AE17" i="11"/>
  <c r="AE16" i="11"/>
  <c r="AE15" i="11"/>
  <c r="AE14" i="11"/>
  <c r="AE12" i="11"/>
  <c r="AE11" i="11"/>
  <c r="AE10" i="11"/>
  <c r="AE8" i="11"/>
  <c r="AE7" i="11"/>
  <c r="AE27" i="12"/>
  <c r="AE26" i="12"/>
  <c r="AE25" i="12"/>
  <c r="AE24" i="12"/>
  <c r="AE23" i="12"/>
  <c r="AE21" i="12"/>
  <c r="AE20" i="12"/>
  <c r="AE19" i="12"/>
  <c r="AD17" i="12"/>
  <c r="AE16" i="12"/>
  <c r="AE17" i="12" s="1"/>
  <c r="AE14" i="12"/>
  <c r="AE13" i="12"/>
  <c r="AE11" i="12"/>
  <c r="AE10" i="12"/>
  <c r="AE9" i="12"/>
  <c r="AE8" i="12"/>
  <c r="AE7" i="12"/>
  <c r="I19" i="25" l="1"/>
  <c r="J24" i="26"/>
  <c r="K29" i="27"/>
  <c r="K34" i="28"/>
  <c r="I16" i="29"/>
  <c r="K22" i="30"/>
  <c r="I33" i="4"/>
  <c r="K33" i="4" s="1"/>
  <c r="AE26" i="10"/>
  <c r="AE33" i="11"/>
  <c r="AE29" i="12"/>
  <c r="E35" i="30" l="1"/>
  <c r="C35" i="29"/>
  <c r="E24" i="28"/>
  <c r="E18" i="27"/>
  <c r="D17" i="26"/>
  <c r="C18" i="25"/>
  <c r="G35" i="30"/>
  <c r="E35" i="29"/>
  <c r="G24" i="28"/>
  <c r="G18" i="27"/>
  <c r="F17" i="26"/>
  <c r="E18" i="25"/>
  <c r="I35" i="30"/>
  <c r="G35" i="29"/>
  <c r="I24" i="28"/>
  <c r="I18" i="27"/>
  <c r="H17" i="26"/>
  <c r="G18" i="25"/>
  <c r="M22" i="30"/>
  <c r="K16" i="29"/>
  <c r="M34" i="28"/>
  <c r="M29" i="27"/>
  <c r="L24" i="26"/>
  <c r="K19" i="25"/>
  <c r="G15" i="4"/>
  <c r="E15" i="4"/>
  <c r="C15" i="4"/>
  <c r="X4" i="10"/>
  <c r="Y24" i="10"/>
  <c r="Y23" i="10"/>
  <c r="Y22" i="10"/>
  <c r="Y20" i="10"/>
  <c r="Y19" i="10"/>
  <c r="Y17" i="10"/>
  <c r="Y16" i="10"/>
  <c r="Y15" i="10"/>
  <c r="Y13" i="10"/>
  <c r="Y12" i="10"/>
  <c r="Y11" i="10"/>
  <c r="Y10" i="10"/>
  <c r="Y8" i="10"/>
  <c r="Y7" i="10"/>
  <c r="X4" i="11"/>
  <c r="Y31" i="11"/>
  <c r="Y30" i="11"/>
  <c r="X28" i="11"/>
  <c r="Y28" i="11" s="1"/>
  <c r="X27" i="11"/>
  <c r="Y27" i="11" s="1"/>
  <c r="Y26" i="11"/>
  <c r="Y25" i="11"/>
  <c r="Y24" i="11"/>
  <c r="Y23" i="11"/>
  <c r="Y22" i="11"/>
  <c r="Y21" i="11"/>
  <c r="Y19" i="11"/>
  <c r="Y18" i="11"/>
  <c r="Y17" i="11"/>
  <c r="Y16" i="11"/>
  <c r="Y15" i="11"/>
  <c r="Y14" i="11"/>
  <c r="Y12" i="11"/>
  <c r="Y11" i="11"/>
  <c r="Y10" i="11"/>
  <c r="Y8" i="11"/>
  <c r="Y7" i="11"/>
  <c r="Y27" i="12"/>
  <c r="Y26" i="12"/>
  <c r="Y25" i="12"/>
  <c r="Y24" i="12"/>
  <c r="Y23" i="12"/>
  <c r="Y21" i="12"/>
  <c r="Y20" i="12"/>
  <c r="Y19" i="12"/>
  <c r="X17" i="12"/>
  <c r="Y16" i="12"/>
  <c r="Y17" i="12" s="1"/>
  <c r="Y14" i="12"/>
  <c r="Y13" i="12"/>
  <c r="Y11" i="12"/>
  <c r="Y9" i="12"/>
  <c r="Y8" i="12"/>
  <c r="Y7" i="12"/>
  <c r="I18" i="25" l="1"/>
  <c r="J17" i="26"/>
  <c r="K18" i="27"/>
  <c r="K24" i="28"/>
  <c r="I35" i="29"/>
  <c r="K35" i="30"/>
  <c r="I15" i="4"/>
  <c r="K15" i="4"/>
  <c r="Y26" i="10"/>
  <c r="Y33" i="11"/>
  <c r="Y29" i="12"/>
  <c r="E25" i="30" l="1"/>
  <c r="C15" i="29"/>
  <c r="E33" i="28"/>
  <c r="E14" i="27"/>
  <c r="D28" i="26"/>
  <c r="C16" i="25"/>
  <c r="G25" i="30"/>
  <c r="E15" i="29"/>
  <c r="G33" i="28"/>
  <c r="G14" i="27"/>
  <c r="F28" i="26"/>
  <c r="E16" i="25"/>
  <c r="I25" i="30"/>
  <c r="G15" i="29"/>
  <c r="I33" i="28"/>
  <c r="I14" i="27"/>
  <c r="H28" i="26"/>
  <c r="G16" i="25"/>
  <c r="M35" i="30"/>
  <c r="L35" i="30"/>
  <c r="L32" i="30"/>
  <c r="L31" i="30"/>
  <c r="L30" i="30"/>
  <c r="L15" i="30"/>
  <c r="L14" i="30"/>
  <c r="L13" i="30"/>
  <c r="L11" i="30"/>
  <c r="L37" i="30"/>
  <c r="L16" i="30"/>
  <c r="L27" i="30"/>
  <c r="L28" i="30"/>
  <c r="L29" i="30"/>
  <c r="L33" i="30"/>
  <c r="L34" i="30"/>
  <c r="L38" i="30"/>
  <c r="L36" i="30"/>
  <c r="L24" i="30"/>
  <c r="L18" i="30"/>
  <c r="L10" i="30"/>
  <c r="L17" i="30"/>
  <c r="L23" i="30"/>
  <c r="L19" i="30"/>
  <c r="L20" i="30"/>
  <c r="L21" i="30"/>
  <c r="L22" i="30"/>
  <c r="K35" i="29"/>
  <c r="M24" i="28"/>
  <c r="M18" i="27"/>
  <c r="L17" i="26"/>
  <c r="K18" i="25"/>
  <c r="G30" i="4"/>
  <c r="E30" i="4"/>
  <c r="C30" i="4"/>
  <c r="F4" i="10"/>
  <c r="L4" i="10"/>
  <c r="M24" i="10"/>
  <c r="M23" i="10"/>
  <c r="M22" i="10"/>
  <c r="M20" i="10"/>
  <c r="M19" i="10"/>
  <c r="M17" i="10"/>
  <c r="M16" i="10"/>
  <c r="M15" i="10"/>
  <c r="M13" i="10"/>
  <c r="M12" i="10"/>
  <c r="M11" i="10"/>
  <c r="M10" i="10"/>
  <c r="M8" i="10"/>
  <c r="M7" i="10"/>
  <c r="L4" i="11"/>
  <c r="M31" i="11"/>
  <c r="M30" i="11"/>
  <c r="M28" i="11"/>
  <c r="L27" i="11"/>
  <c r="M27" i="11" s="1"/>
  <c r="M26" i="11"/>
  <c r="M25" i="11"/>
  <c r="M24" i="11"/>
  <c r="M23" i="11"/>
  <c r="M22" i="11"/>
  <c r="M21" i="11"/>
  <c r="M19" i="11"/>
  <c r="M18" i="11"/>
  <c r="M17" i="11"/>
  <c r="M16" i="11"/>
  <c r="M15" i="11"/>
  <c r="M14" i="11"/>
  <c r="M12" i="11"/>
  <c r="M11" i="11"/>
  <c r="M10" i="11"/>
  <c r="M8" i="11"/>
  <c r="M7" i="11"/>
  <c r="M27" i="12"/>
  <c r="M26" i="12"/>
  <c r="M25" i="12"/>
  <c r="M24" i="12"/>
  <c r="M23" i="12"/>
  <c r="M21" i="12"/>
  <c r="M20" i="12"/>
  <c r="M19" i="12"/>
  <c r="L17" i="12"/>
  <c r="M16" i="12"/>
  <c r="M17" i="12" s="1"/>
  <c r="M14" i="12"/>
  <c r="M13" i="12"/>
  <c r="M11" i="12"/>
  <c r="M10" i="12"/>
  <c r="M9" i="12"/>
  <c r="M8" i="12"/>
  <c r="M7" i="12"/>
  <c r="I16" i="25" l="1"/>
  <c r="J28" i="26"/>
  <c r="K14" i="27"/>
  <c r="K33" i="28"/>
  <c r="I15" i="29"/>
  <c r="K25" i="30"/>
  <c r="I30" i="4"/>
  <c r="K30" i="4" s="1"/>
  <c r="M26" i="10"/>
  <c r="M33" i="11"/>
  <c r="M29" i="12"/>
  <c r="E39" i="30" l="1"/>
  <c r="C12" i="29"/>
  <c r="E12" i="28"/>
  <c r="E33" i="27"/>
  <c r="D39" i="26"/>
  <c r="C12" i="25"/>
  <c r="G39" i="30"/>
  <c r="E12" i="29"/>
  <c r="G12" i="28"/>
  <c r="G33" i="27"/>
  <c r="F39" i="26"/>
  <c r="E12" i="25"/>
  <c r="I39" i="30"/>
  <c r="G12" i="29"/>
  <c r="I12" i="28"/>
  <c r="I33" i="27"/>
  <c r="H39" i="26"/>
  <c r="G12" i="25"/>
  <c r="M25" i="30"/>
  <c r="L25" i="30"/>
  <c r="K15" i="29"/>
  <c r="M33" i="28"/>
  <c r="M14" i="27"/>
  <c r="L28" i="26"/>
  <c r="K16" i="25"/>
  <c r="G18" i="4"/>
  <c r="E18" i="4"/>
  <c r="C18" i="4"/>
  <c r="I4" i="10"/>
  <c r="J24" i="10"/>
  <c r="J23" i="10"/>
  <c r="J22" i="10"/>
  <c r="J20" i="10"/>
  <c r="J19" i="10"/>
  <c r="J17" i="10"/>
  <c r="J16" i="10"/>
  <c r="J15" i="10"/>
  <c r="J13" i="10"/>
  <c r="J12" i="10"/>
  <c r="J11" i="10"/>
  <c r="J10" i="10"/>
  <c r="J8" i="10"/>
  <c r="J7" i="10"/>
  <c r="I4" i="11"/>
  <c r="J31" i="11"/>
  <c r="J30" i="11"/>
  <c r="I28" i="11"/>
  <c r="J28" i="11" s="1"/>
  <c r="I27" i="11"/>
  <c r="J27" i="11" s="1"/>
  <c r="J26" i="11"/>
  <c r="J25" i="11"/>
  <c r="J24" i="11"/>
  <c r="J23" i="11"/>
  <c r="J22" i="11"/>
  <c r="J21" i="11"/>
  <c r="J19" i="11"/>
  <c r="J18" i="11"/>
  <c r="J17" i="11"/>
  <c r="J16" i="11"/>
  <c r="J15" i="11"/>
  <c r="J14" i="11"/>
  <c r="J12" i="11"/>
  <c r="J11" i="11"/>
  <c r="J10" i="11"/>
  <c r="J8" i="11"/>
  <c r="J7" i="11"/>
  <c r="J27" i="12"/>
  <c r="J26" i="12"/>
  <c r="J25" i="12"/>
  <c r="J24" i="12"/>
  <c r="J23" i="12"/>
  <c r="J21" i="12"/>
  <c r="J20" i="12"/>
  <c r="J19" i="12"/>
  <c r="I17" i="12"/>
  <c r="J16" i="12"/>
  <c r="J17" i="12" s="1"/>
  <c r="J14" i="12"/>
  <c r="J13" i="12"/>
  <c r="J11" i="12"/>
  <c r="J10" i="12"/>
  <c r="J9" i="12"/>
  <c r="J8" i="12"/>
  <c r="J7" i="12"/>
  <c r="I12" i="25" l="1"/>
  <c r="J39" i="26"/>
  <c r="K33" i="27"/>
  <c r="K12" i="28"/>
  <c r="I12" i="29"/>
  <c r="K39" i="30"/>
  <c r="I18" i="4"/>
  <c r="K18" i="4" s="1"/>
  <c r="J26" i="10"/>
  <c r="J33" i="11"/>
  <c r="J29" i="12"/>
  <c r="E26" i="30" l="1"/>
  <c r="C11" i="29"/>
  <c r="E22" i="28"/>
  <c r="E13" i="27"/>
  <c r="D32" i="26"/>
  <c r="C11" i="25"/>
  <c r="G26" i="30"/>
  <c r="E11" i="29"/>
  <c r="G22" i="28"/>
  <c r="G13" i="27"/>
  <c r="F32" i="26"/>
  <c r="E11" i="25"/>
  <c r="I26" i="30"/>
  <c r="G11" i="29"/>
  <c r="I22" i="28"/>
  <c r="I13" i="27"/>
  <c r="H32" i="26"/>
  <c r="G11" i="25"/>
  <c r="M39" i="30"/>
  <c r="L39" i="30"/>
  <c r="K12" i="29"/>
  <c r="M12" i="28"/>
  <c r="M33" i="27"/>
  <c r="L39" i="26"/>
  <c r="K12" i="25"/>
  <c r="G27" i="4"/>
  <c r="E27" i="4"/>
  <c r="C27" i="4"/>
  <c r="AJ4" i="10"/>
  <c r="AA4" i="10"/>
  <c r="U4" i="10"/>
  <c r="O4" i="10"/>
  <c r="AJ4" i="11"/>
  <c r="AA4" i="11"/>
  <c r="U4" i="11"/>
  <c r="F4" i="11"/>
  <c r="O4" i="11"/>
  <c r="I11" i="25" l="1"/>
  <c r="J32" i="26"/>
  <c r="K13" i="27"/>
  <c r="K22" i="28"/>
  <c r="I11" i="29"/>
  <c r="K26" i="30"/>
  <c r="I27" i="4"/>
  <c r="M26" i="30" l="1"/>
  <c r="L26" i="30"/>
  <c r="K11" i="29"/>
  <c r="M22" i="28"/>
  <c r="M13" i="27"/>
  <c r="L32" i="26"/>
  <c r="K11" i="25"/>
  <c r="K27" i="4"/>
  <c r="G29" i="4"/>
  <c r="G21" i="4"/>
  <c r="G22" i="4"/>
  <c r="G38" i="4"/>
  <c r="G36" i="4"/>
  <c r="E21" i="4"/>
  <c r="E36" i="4"/>
  <c r="E29" i="4"/>
  <c r="E38" i="4"/>
  <c r="C36" i="4"/>
  <c r="C29" i="4"/>
  <c r="C21" i="4"/>
  <c r="C38" i="4"/>
  <c r="C22" i="4"/>
  <c r="I21" i="4" l="1"/>
  <c r="K21" i="4" s="1"/>
  <c r="I38" i="4"/>
  <c r="K38" i="4" s="1"/>
  <c r="I29" i="4"/>
  <c r="K29" i="4" s="1"/>
  <c r="I36" i="4"/>
  <c r="K36" i="4" s="1"/>
  <c r="P28" i="11" l="1"/>
  <c r="P33" i="11"/>
  <c r="G12" i="30" l="1"/>
  <c r="K12" i="30" s="1"/>
  <c r="E13" i="29"/>
  <c r="I13" i="29" s="1"/>
  <c r="G26" i="28"/>
  <c r="K26" i="28" s="1"/>
  <c r="G39" i="27"/>
  <c r="K39" i="27" s="1"/>
  <c r="F20" i="26"/>
  <c r="J20" i="26" s="1"/>
  <c r="E13" i="25"/>
  <c r="I13" i="25" s="1"/>
  <c r="E22" i="4"/>
  <c r="K13" i="25" l="1"/>
  <c r="J13" i="25"/>
  <c r="J11" i="25"/>
  <c r="J10" i="25"/>
  <c r="J20" i="25"/>
  <c r="J17" i="25"/>
  <c r="J15" i="25"/>
  <c r="J30" i="25"/>
  <c r="J36" i="25"/>
  <c r="J31" i="25"/>
  <c r="J14" i="25"/>
  <c r="J22" i="25"/>
  <c r="J23" i="25"/>
  <c r="J26" i="25"/>
  <c r="J37" i="25"/>
  <c r="J39" i="25"/>
  <c r="J38" i="25"/>
  <c r="J35" i="25"/>
  <c r="J34" i="25"/>
  <c r="J33" i="25"/>
  <c r="J29" i="25"/>
  <c r="J28" i="25"/>
  <c r="J27" i="25"/>
  <c r="J24" i="25"/>
  <c r="J21" i="25"/>
  <c r="J25" i="25"/>
  <c r="J32" i="25"/>
  <c r="J19" i="25"/>
  <c r="J18" i="25"/>
  <c r="J16" i="25"/>
  <c r="J12" i="25"/>
  <c r="L20" i="26"/>
  <c r="K20" i="26"/>
  <c r="K17" i="26"/>
  <c r="K14" i="26"/>
  <c r="K13" i="26"/>
  <c r="K12" i="26"/>
  <c r="K23" i="26"/>
  <c r="K22" i="26"/>
  <c r="K21" i="26"/>
  <c r="K19" i="26"/>
  <c r="K29" i="26"/>
  <c r="K26" i="26"/>
  <c r="K33" i="26"/>
  <c r="K10" i="26"/>
  <c r="K11" i="26"/>
  <c r="K15" i="26"/>
  <c r="K16" i="26"/>
  <c r="K38" i="26"/>
  <c r="K34" i="26"/>
  <c r="K27" i="26"/>
  <c r="K31" i="26"/>
  <c r="K18" i="26"/>
  <c r="K30" i="26"/>
  <c r="K25" i="26"/>
  <c r="K35" i="26"/>
  <c r="K36" i="26"/>
  <c r="K37" i="26"/>
  <c r="K24" i="26"/>
  <c r="K28" i="26"/>
  <c r="K39" i="26"/>
  <c r="K32" i="26"/>
  <c r="M39" i="27"/>
  <c r="L39" i="27"/>
  <c r="L13" i="27"/>
  <c r="L12" i="27"/>
  <c r="L10" i="27"/>
  <c r="L37" i="27"/>
  <c r="L16" i="27"/>
  <c r="L15" i="27"/>
  <c r="L21" i="27"/>
  <c r="L19" i="27"/>
  <c r="L36" i="27"/>
  <c r="L11" i="27"/>
  <c r="L26" i="27"/>
  <c r="L27" i="27"/>
  <c r="L35" i="27"/>
  <c r="L20" i="27"/>
  <c r="L28" i="27"/>
  <c r="L32" i="27"/>
  <c r="L17" i="27"/>
  <c r="L30" i="27"/>
  <c r="L25" i="27"/>
  <c r="L31" i="27"/>
  <c r="L34" i="27"/>
  <c r="L24" i="27"/>
  <c r="L38" i="27"/>
  <c r="L23" i="27"/>
  <c r="L22" i="27"/>
  <c r="L29" i="27"/>
  <c r="L18" i="27"/>
  <c r="L14" i="27"/>
  <c r="L33" i="27"/>
  <c r="M26" i="28"/>
  <c r="L26" i="28"/>
  <c r="L22" i="28"/>
  <c r="L12" i="28"/>
  <c r="L11" i="28"/>
  <c r="L10" i="28"/>
  <c r="L14" i="28"/>
  <c r="L25" i="28"/>
  <c r="L20" i="28"/>
  <c r="L28" i="28"/>
  <c r="L23" i="28"/>
  <c r="L27" i="28"/>
  <c r="L35" i="28"/>
  <c r="L19" i="28"/>
  <c r="L32" i="28"/>
  <c r="L18" i="28"/>
  <c r="L29" i="28"/>
  <c r="L17" i="28"/>
  <c r="L30" i="28"/>
  <c r="L16" i="28"/>
  <c r="L21" i="28"/>
  <c r="L39" i="28"/>
  <c r="L38" i="28"/>
  <c r="L36" i="28"/>
  <c r="L37" i="28"/>
  <c r="L31" i="28"/>
  <c r="L15" i="28"/>
  <c r="L13" i="28"/>
  <c r="L34" i="28"/>
  <c r="L24" i="28"/>
  <c r="L33" i="28"/>
  <c r="K13" i="29"/>
  <c r="J13" i="29"/>
  <c r="J11" i="29"/>
  <c r="J10" i="29"/>
  <c r="J17" i="29"/>
  <c r="J34" i="29"/>
  <c r="J33" i="29"/>
  <c r="J26" i="29"/>
  <c r="J25" i="29"/>
  <c r="J29" i="29"/>
  <c r="J14" i="29"/>
  <c r="J18" i="29"/>
  <c r="J19" i="29"/>
  <c r="J21" i="29"/>
  <c r="J30" i="29"/>
  <c r="J32" i="29"/>
  <c r="J31" i="29"/>
  <c r="J39" i="29"/>
  <c r="J28" i="29"/>
  <c r="J27" i="29"/>
  <c r="J24" i="29"/>
  <c r="J23" i="29"/>
  <c r="J22" i="29"/>
  <c r="J20" i="29"/>
  <c r="J36" i="29"/>
  <c r="J37" i="29"/>
  <c r="J38" i="29"/>
  <c r="J16" i="29"/>
  <c r="J35" i="29"/>
  <c r="J15" i="29"/>
  <c r="J12" i="29"/>
  <c r="M12" i="30"/>
  <c r="L12" i="30"/>
  <c r="I22" i="4"/>
  <c r="N12" i="30" l="1"/>
  <c r="N10" i="30"/>
  <c r="N14" i="30"/>
  <c r="N15" i="30"/>
  <c r="N13" i="30"/>
  <c r="N11" i="30"/>
  <c r="N37" i="30"/>
  <c r="N16" i="30"/>
  <c r="N27" i="30"/>
  <c r="N28" i="30"/>
  <c r="N29" i="30"/>
  <c r="N30" i="30"/>
  <c r="N34" i="30"/>
  <c r="N33" i="30"/>
  <c r="N31" i="30"/>
  <c r="N38" i="30"/>
  <c r="N36" i="30"/>
  <c r="N24" i="30"/>
  <c r="N18" i="30"/>
  <c r="N17" i="30"/>
  <c r="N32" i="30"/>
  <c r="N23" i="30"/>
  <c r="N21" i="30"/>
  <c r="N20" i="30"/>
  <c r="N19" i="30"/>
  <c r="N22" i="30"/>
  <c r="N35" i="30"/>
  <c r="N25" i="30"/>
  <c r="N39" i="30"/>
  <c r="N26" i="30"/>
  <c r="L13" i="29"/>
  <c r="L11" i="29"/>
  <c r="L10" i="29"/>
  <c r="L34" i="29"/>
  <c r="L17" i="29"/>
  <c r="L33" i="29"/>
  <c r="L26" i="29"/>
  <c r="L25" i="29"/>
  <c r="L29" i="29"/>
  <c r="L14" i="29"/>
  <c r="L18" i="29"/>
  <c r="L19" i="29"/>
  <c r="L32" i="29"/>
  <c r="L30" i="29"/>
  <c r="L21" i="29"/>
  <c r="L31" i="29"/>
  <c r="L28" i="29"/>
  <c r="L39" i="29"/>
  <c r="L27" i="29"/>
  <c r="L24" i="29"/>
  <c r="L23" i="29"/>
  <c r="L22" i="29"/>
  <c r="L20" i="29"/>
  <c r="L38" i="29"/>
  <c r="L37" i="29"/>
  <c r="L36" i="29"/>
  <c r="L16" i="29"/>
  <c r="L35" i="29"/>
  <c r="L15" i="29"/>
  <c r="L12" i="29"/>
  <c r="N26" i="28"/>
  <c r="N22" i="28"/>
  <c r="N12" i="28"/>
  <c r="N13" i="28"/>
  <c r="N10" i="28"/>
  <c r="N25" i="28"/>
  <c r="N20" i="28"/>
  <c r="N28" i="28"/>
  <c r="N23" i="28"/>
  <c r="N27" i="28"/>
  <c r="N35" i="28"/>
  <c r="N19" i="28"/>
  <c r="N32" i="28"/>
  <c r="N18" i="28"/>
  <c r="N14" i="28"/>
  <c r="N30" i="28"/>
  <c r="N17" i="28"/>
  <c r="N29" i="28"/>
  <c r="N16" i="28"/>
  <c r="N39" i="28"/>
  <c r="N21" i="28"/>
  <c r="N38" i="28"/>
  <c r="N36" i="28"/>
  <c r="N37" i="28"/>
  <c r="N31" i="28"/>
  <c r="N15" i="28"/>
  <c r="N11" i="28"/>
  <c r="N34" i="28"/>
  <c r="N24" i="28"/>
  <c r="N33" i="28"/>
  <c r="N39" i="27"/>
  <c r="N13" i="27"/>
  <c r="N22" i="27"/>
  <c r="N23" i="27"/>
  <c r="N12" i="27"/>
  <c r="N24" i="27"/>
  <c r="N10" i="27"/>
  <c r="N16" i="27"/>
  <c r="N37" i="27"/>
  <c r="N15" i="27"/>
  <c r="N21" i="27"/>
  <c r="N19" i="27"/>
  <c r="N36" i="27"/>
  <c r="N11" i="27"/>
  <c r="N26" i="27"/>
  <c r="N27" i="27"/>
  <c r="N35" i="27"/>
  <c r="N32" i="27"/>
  <c r="N28" i="27"/>
  <c r="N20" i="27"/>
  <c r="N17" i="27"/>
  <c r="N30" i="27"/>
  <c r="N25" i="27"/>
  <c r="N31" i="27"/>
  <c r="N34" i="27"/>
  <c r="N38" i="27"/>
  <c r="N29" i="27"/>
  <c r="N18" i="27"/>
  <c r="N14" i="27"/>
  <c r="N33" i="27"/>
  <c r="M20" i="26"/>
  <c r="M17" i="26"/>
  <c r="M30" i="26"/>
  <c r="M14" i="26"/>
  <c r="M16" i="26"/>
  <c r="M15" i="26"/>
  <c r="M13" i="26"/>
  <c r="M11" i="26"/>
  <c r="M10" i="26"/>
  <c r="M22" i="26"/>
  <c r="M23" i="26"/>
  <c r="M21" i="26"/>
  <c r="M19" i="26"/>
  <c r="M29" i="26"/>
  <c r="M26" i="26"/>
  <c r="M33" i="26"/>
  <c r="M12" i="26"/>
  <c r="M38" i="26"/>
  <c r="M34" i="26"/>
  <c r="M27" i="26"/>
  <c r="M31" i="26"/>
  <c r="M18" i="26"/>
  <c r="M25" i="26"/>
  <c r="M37" i="26"/>
  <c r="M36" i="26"/>
  <c r="M35" i="26"/>
  <c r="M24" i="26"/>
  <c r="M28" i="26"/>
  <c r="M39" i="26"/>
  <c r="M32" i="26"/>
  <c r="L13" i="25"/>
  <c r="L11" i="25"/>
  <c r="L10" i="25"/>
  <c r="L17" i="25"/>
  <c r="L20" i="25"/>
  <c r="L15" i="25"/>
  <c r="L31" i="25"/>
  <c r="L30" i="25"/>
  <c r="L36" i="25"/>
  <c r="L14" i="25"/>
  <c r="L22" i="25"/>
  <c r="L23" i="25"/>
  <c r="L39" i="25"/>
  <c r="L37" i="25"/>
  <c r="L26" i="25"/>
  <c r="L38" i="25"/>
  <c r="L35" i="25"/>
  <c r="L34" i="25"/>
  <c r="L33" i="25"/>
  <c r="L29" i="25"/>
  <c r="L28" i="25"/>
  <c r="L27" i="25"/>
  <c r="L24" i="25"/>
  <c r="L32" i="25"/>
  <c r="L25" i="25"/>
  <c r="L21" i="25"/>
  <c r="L19" i="25"/>
  <c r="L18" i="25"/>
  <c r="L16" i="25"/>
  <c r="L12" i="25"/>
  <c r="K22" i="4"/>
  <c r="L22" i="4" s="1"/>
  <c r="J9" i="4"/>
  <c r="L21" i="4"/>
  <c r="L27" i="4"/>
  <c r="L30" i="4"/>
  <c r="L18" i="4"/>
  <c r="L33" i="4"/>
  <c r="L14" i="4"/>
  <c r="L15" i="4"/>
  <c r="L16" i="4"/>
  <c r="L35" i="4"/>
  <c r="L19" i="4"/>
  <c r="L12" i="4"/>
  <c r="L24" i="4"/>
  <c r="L32" i="4"/>
  <c r="L17" i="4"/>
  <c r="L29" i="4"/>
  <c r="L38" i="4"/>
  <c r="L34" i="4"/>
  <c r="L13" i="4"/>
  <c r="L36" i="4"/>
  <c r="L31" i="4"/>
  <c r="L23" i="4"/>
  <c r="L11" i="4"/>
  <c r="L20" i="4"/>
  <c r="L26" i="4"/>
  <c r="L10" i="4"/>
  <c r="J22" i="4"/>
  <c r="J21" i="4"/>
  <c r="J27" i="4"/>
  <c r="J18" i="4"/>
  <c r="J14" i="4"/>
  <c r="J15" i="4"/>
  <c r="J16" i="4"/>
  <c r="J30" i="4"/>
  <c r="J33" i="4"/>
  <c r="J17" i="4"/>
  <c r="J11" i="4"/>
  <c r="J32" i="4"/>
  <c r="J26" i="4"/>
  <c r="J20" i="4"/>
  <c r="J36" i="4"/>
  <c r="J24" i="4"/>
  <c r="J37" i="4"/>
  <c r="J25" i="4"/>
  <c r="J31" i="4"/>
  <c r="J38" i="4"/>
  <c r="J10" i="4"/>
  <c r="J34" i="4"/>
  <c r="J29" i="4"/>
  <c r="J13" i="4"/>
  <c r="J23" i="4"/>
  <c r="J12" i="4"/>
  <c r="J28" i="4"/>
  <c r="J19" i="4"/>
  <c r="J35" i="4"/>
  <c r="L37" i="4" l="1"/>
  <c r="L9" i="4"/>
  <c r="L28" i="4"/>
  <c r="L2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8" authorId="0" shapeId="0" xr:uid="{3FCA8433-3E80-1B4D-ABEB-799FC1D9BFB0}">
      <text>
        <r>
          <rPr>
            <b/>
            <sz val="10"/>
            <color rgb="FF000000"/>
            <rFont val="Tahoma"/>
            <family val="2"/>
          </rPr>
          <t>Microsoft Office User:</t>
        </r>
        <r>
          <rPr>
            <sz val="10"/>
            <color rgb="FF000000"/>
            <rFont val="Tahoma"/>
            <family val="2"/>
          </rPr>
          <t xml:space="preserve">
</t>
        </r>
        <r>
          <rPr>
            <sz val="10"/>
            <color rgb="FF000000"/>
            <rFont val="Tahoma"/>
            <family val="2"/>
          </rPr>
          <t xml:space="preserve">Census Bureau 2020
</t>
        </r>
        <r>
          <rPr>
            <sz val="10"/>
            <color rgb="FF000000"/>
            <rFont val="Calibri"/>
            <family val="2"/>
          </rPr>
          <t xml:space="preserve">
</t>
        </r>
        <r>
          <rPr>
            <sz val="10"/>
            <color rgb="FF000000"/>
            <rFont val="Calibri"/>
            <family val="2"/>
          </rPr>
          <t xml:space="preserve">https://www.census.gov/quickfacts/fact/table/tempecityarizona/PST045221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8" authorId="0" shapeId="0" xr:uid="{89E9DD96-9193-A941-80F1-59FA8650FD64}">
      <text>
        <r>
          <rPr>
            <b/>
            <sz val="10"/>
            <color rgb="FF000000"/>
            <rFont val="Tahoma"/>
            <family val="2"/>
          </rPr>
          <t>Microsoft Office User:</t>
        </r>
        <r>
          <rPr>
            <sz val="10"/>
            <color rgb="FF000000"/>
            <rFont val="Tahoma"/>
            <family val="2"/>
          </rPr>
          <t xml:space="preserve">
</t>
        </r>
        <r>
          <rPr>
            <sz val="10"/>
            <color rgb="FF000000"/>
            <rFont val="Tahoma"/>
            <family val="2"/>
          </rPr>
          <t xml:space="preserve">Census Bureau 2019 - most recent
</t>
        </r>
        <r>
          <rPr>
            <sz val="10"/>
            <color rgb="FF000000"/>
            <rFont val="Tahoma"/>
            <family val="2"/>
          </rPr>
          <t xml:space="preserve">
</t>
        </r>
        <r>
          <rPr>
            <sz val="10"/>
            <color rgb="FF000000"/>
            <rFont val="Tahoma"/>
            <family val="2"/>
          </rPr>
          <t xml:space="preserve">https://www.census.gov/quickfacts/fact/table/tempecityarizona/PST0452 </t>
        </r>
      </text>
    </comment>
  </commentList>
</comments>
</file>

<file path=xl/sharedStrings.xml><?xml version="1.0" encoding="utf-8"?>
<sst xmlns="http://schemas.openxmlformats.org/spreadsheetml/2006/main" count="2083" uniqueCount="200">
  <si>
    <t>Development Approvals Index - Jurisdictions by Rank</t>
  </si>
  <si>
    <t>Weighted Results</t>
  </si>
  <si>
    <t>Pillar 1</t>
  </si>
  <si>
    <t>Pillar 2</t>
  </si>
  <si>
    <t>Pillar 3</t>
  </si>
  <si>
    <t>Weighted Overall Score*</t>
  </si>
  <si>
    <t>Transparency</t>
  </si>
  <si>
    <t>Accountability</t>
  </si>
  <si>
    <t>Consistency</t>
  </si>
  <si>
    <t>Rank</t>
  </si>
  <si>
    <t>raw point score</t>
  </si>
  <si>
    <t>Fairfax County, VA</t>
  </si>
  <si>
    <t>San Antonio, TX</t>
  </si>
  <si>
    <t>Goodyear, AZ</t>
  </si>
  <si>
    <t>Salt Lake County, UT</t>
  </si>
  <si>
    <t>Portland, OR</t>
  </si>
  <si>
    <t>Prince William County, VA</t>
  </si>
  <si>
    <t>Denver, City &amp; County, CO</t>
  </si>
  <si>
    <t>Loudoun County, VA</t>
  </si>
  <si>
    <t>Tempe, AZ</t>
  </si>
  <si>
    <t>Bellevue, WA</t>
  </si>
  <si>
    <t>Glendale, AZ</t>
  </si>
  <si>
    <t>Portland, ME</t>
  </si>
  <si>
    <t>Atlanta, GA</t>
  </si>
  <si>
    <t>Chamblee, GA</t>
  </si>
  <si>
    <t>Seattle, WA</t>
  </si>
  <si>
    <t>Mesa, AZ</t>
  </si>
  <si>
    <t>Chandler, AZ</t>
  </si>
  <si>
    <t>Pittsburgh, PA</t>
  </si>
  <si>
    <t>Austin, TX</t>
  </si>
  <si>
    <t>Phoenix, AZ</t>
  </si>
  <si>
    <t>Cobb County, GA</t>
  </si>
  <si>
    <t>Columbus, OH</t>
  </si>
  <si>
    <t>Scottsdale, AZ</t>
  </si>
  <si>
    <t>Pompano Beach, FL</t>
  </si>
  <si>
    <t>Des Moines, IA</t>
  </si>
  <si>
    <t>Providence, RI</t>
  </si>
  <si>
    <t>Independence Township, MI</t>
  </si>
  <si>
    <t>Dunwoody, GA</t>
  </si>
  <si>
    <t>Saint Louis, MO</t>
  </si>
  <si>
    <t>DeKalb County, GA</t>
  </si>
  <si>
    <t>Assigned weights for ranking:</t>
  </si>
  <si>
    <t>weight:</t>
  </si>
  <si>
    <t>(rounded)</t>
  </si>
  <si>
    <t>*ties resolved by Consistency score</t>
  </si>
  <si>
    <t>PILLAR 1: TRANSPARENCY - data input page</t>
  </si>
  <si>
    <t>Scroll to see more results --&gt;</t>
  </si>
  <si>
    <t>Metrics</t>
  </si>
  <si>
    <t>Jurisdictions:</t>
  </si>
  <si>
    <t>Denver (City &amp; County), CO</t>
  </si>
  <si>
    <t>City of Dunwoody, GA</t>
  </si>
  <si>
    <t xml:space="preserve">Loudoun County, VA </t>
  </si>
  <si>
    <t>City of Pompano Beach, FL</t>
  </si>
  <si>
    <t>St. Louis, MO</t>
  </si>
  <si>
    <t xml:space="preserve">Seattle, WA </t>
  </si>
  <si>
    <t>(1.)</t>
  </si>
  <si>
    <t>Available project fee estimator:</t>
  </si>
  <si>
    <t>a.</t>
  </si>
  <si>
    <r>
      <t xml:space="preserve">An online fee calculator exists that is accurate and includes most building &amp; permitting costs/fees (choose Yes or No) - 10 pts
</t>
    </r>
    <r>
      <rPr>
        <i/>
        <sz val="12"/>
        <color theme="1"/>
        <rFont val="Times New Roman"/>
        <family val="1"/>
      </rPr>
      <t xml:space="preserve">  </t>
    </r>
    <r>
      <rPr>
        <i/>
        <sz val="12"/>
        <color theme="1" tint="0.499984740745262"/>
        <rFont val="Times New Roman"/>
        <family val="1"/>
      </rPr>
      <t xml:space="preserve">   - if Yes, skip b and c; continue to d
     - if No or Unknown, continue to b below</t>
    </r>
  </si>
  <si>
    <t>Yes</t>
  </si>
  <si>
    <t>No</t>
  </si>
  <si>
    <t>b.</t>
  </si>
  <si>
    <t>An online fee calculator exists but only includes a limited range of building and permitting costs (choose Yes or No) - 5 pts
     - if Yes, skip c and continue to d
     - if No or Unknown, continue to c below</t>
  </si>
  <si>
    <t>Unknown</t>
  </si>
  <si>
    <t>c.</t>
  </si>
  <si>
    <t>There is an online fee schedule but no calculator and the user must complete calculations manually (choose Yes or No) - 2 pts</t>
  </si>
  <si>
    <t>d.</t>
  </si>
  <si>
    <t>All published fees (whether in a calculator, on a schedule, or published in any other form) are current as evidenced by a published date, such as on the website or fee schedule (choose Less than 2 years, 2-5 years, Greater than 5 years, or No date found) - 5 pts</t>
  </si>
  <si>
    <t>Less than 2 years</t>
  </si>
  <si>
    <t>2-5 years</t>
  </si>
  <si>
    <t>Greater than 5 years</t>
  </si>
  <si>
    <t>No date found</t>
  </si>
  <si>
    <t>e.</t>
  </si>
  <si>
    <t>Fees are commensurate with the costs of servicing the application; i.e., not a tax or percentage of project costs (choose Yes or No) - 15 pts</t>
  </si>
  <si>
    <t>(2.)</t>
  </si>
  <si>
    <t>The review process:</t>
  </si>
  <si>
    <r>
      <t>The review process</t>
    </r>
    <r>
      <rPr>
        <i/>
        <sz val="12"/>
        <color theme="1"/>
        <rFont val="Times New Roman"/>
        <family val="1"/>
      </rPr>
      <t xml:space="preserve"> </t>
    </r>
    <r>
      <rPr>
        <sz val="12"/>
        <color theme="1"/>
        <rFont val="Times New Roman"/>
        <family val="1"/>
      </rPr>
      <t xml:space="preserve">is outlined on a department web site
(choose Yes or No) - 5 pts
</t>
    </r>
    <r>
      <rPr>
        <i/>
        <sz val="12"/>
        <color theme="1"/>
        <rFont val="Times New Roman"/>
        <family val="1"/>
      </rPr>
      <t xml:space="preserve">    </t>
    </r>
    <r>
      <rPr>
        <i/>
        <sz val="12"/>
        <color theme="1" tint="0.499984740745262"/>
        <rFont val="Times New Roman"/>
        <family val="1"/>
      </rPr>
      <t xml:space="preserve"> - if Yes, enter a response to b
     - if No or Unknown, skip b and continue to #3 below</t>
    </r>
  </si>
  <si>
    <t xml:space="preserve">The outline is clear and contains details/specifics about timelines, concurrency, etc. (choose Yes, Some detail, or No) - 10 pts </t>
  </si>
  <si>
    <t>Some detail</t>
  </si>
  <si>
    <t>(3.)</t>
  </si>
  <si>
    <t>Coordination of reviews:</t>
  </si>
  <si>
    <t>The review process includes a coordinated and concurrent review by different levels and different divisions/departments including both state and local reviews (choose Yes, Implied concurrent, Concurrent but not coordinated, or No) - 15 pts
     - regardless of answer, skip b and continue to #4 below</t>
  </si>
  <si>
    <t>Concurrent but not coordinated</t>
  </si>
  <si>
    <t>Implied concurrent</t>
  </si>
  <si>
    <t>The review process is sequential with different levels, divisions, and departments conducting their own reviews independently 
(no entry required) - 0 pts</t>
  </si>
  <si>
    <t>Implied No</t>
  </si>
  <si>
    <t>(4.)</t>
  </si>
  <si>
    <t>Initial deficiency/completeness review of applications:</t>
  </si>
  <si>
    <r>
      <t xml:space="preserve">The review process includes an initial review of applications for deficiency/completeness (choose Yes or No) - 10 pts
   </t>
    </r>
    <r>
      <rPr>
        <i/>
        <sz val="12"/>
        <color theme="1" tint="0.499984740745262"/>
        <rFont val="Times New Roman"/>
        <family val="1"/>
      </rPr>
      <t xml:space="preserve"> -  if Yes, enter a response to b and c
    -  if No or Unknown, skip b and continue to c</t>
    </r>
  </si>
  <si>
    <r>
      <t xml:space="preserve">The deficiency/completeness of application review is required to be completed within______ business days
(Select the choice with the longest outside date permissible: 5 days;  10-15 days;  &gt;15 days;  No required timeframe, Unknown) - up to 10 pts
</t>
    </r>
    <r>
      <rPr>
        <i/>
        <sz val="12"/>
        <color theme="1" tint="0.499984740745262"/>
        <rFont val="Times New Roman"/>
        <family val="1"/>
      </rPr>
      <t xml:space="preserve">    -  you cannot enter a specific number of days; use the "comments"
       column for any clarifications</t>
    </r>
  </si>
  <si>
    <t>&gt; 15 days</t>
  </si>
  <si>
    <t>No Required Timeframe</t>
  </si>
  <si>
    <t>No required timeframe</t>
  </si>
  <si>
    <t>5 days</t>
  </si>
  <si>
    <t>10-15 days</t>
  </si>
  <si>
    <t xml:space="preserve">The time to review minor resubmissions/deficiency cure submissions is shorter than original review period (choose Yes or No) - 10 pts </t>
  </si>
  <si>
    <t>(5.)</t>
  </si>
  <si>
    <t>Online services:</t>
  </si>
  <si>
    <t>Online site plan submissions are accepted 
 (choose Yes or No) - 5 pts</t>
  </si>
  <si>
    <t>Online building plan submissions are accepted
 (choose Yes or No) - 5 pts</t>
  </si>
  <si>
    <r>
      <t xml:space="preserve">Online permit tracking exists (choose Yes or No) - 5 pts
    </t>
    </r>
    <r>
      <rPr>
        <i/>
        <sz val="12"/>
        <color theme="1" tint="0.499984740745262"/>
        <rFont val="Times New Roman"/>
        <family val="1"/>
      </rPr>
      <t xml:space="preserve"> - if Yes, enter a response to d and e
     - if No or Unknown, skip d and continue to e</t>
    </r>
  </si>
  <si>
    <t>`</t>
  </si>
  <si>
    <t>Online permit tracking includes details/specifics about the permit/review by various parties at all stages - as evidenced by either a description of the process on the website or by observing existing records (create log in if necessary)  
(choices: Detailed tracking;  Limited detail;  No detail) - up to 10 pts</t>
  </si>
  <si>
    <t>Limited detail</t>
  </si>
  <si>
    <t>Detailed tracking</t>
  </si>
  <si>
    <t>No detail</t>
  </si>
  <si>
    <t>Inspections can be scheduled online
(choose Yes or No) - 5 pts</t>
  </si>
  <si>
    <t>Total Points Earned:</t>
  </si>
  <si>
    <t>(max. points possible: 120)</t>
  </si>
  <si>
    <t>PILLAR 2: ACCOUNTABILITY - data input page</t>
  </si>
  <si>
    <t>Developer recourses:</t>
  </si>
  <si>
    <r>
      <t xml:space="preserve">Recourses are available to developers if the jurisdiction misses a deadline
 (choose Yes, No, or Unknown) - 10 pts
</t>
    </r>
    <r>
      <rPr>
        <i/>
        <sz val="12"/>
        <color theme="1" tint="0.499984740745262"/>
        <rFont val="Times New Roman"/>
        <family val="1"/>
      </rPr>
      <t xml:space="preserve">     - if Yes, enter a response to b
     - if No or Unknown, skip b and continue to #2 below</t>
    </r>
  </si>
  <si>
    <t>The available recourses are adequate (choose Yes, Sometimes, or No) - 10 pts</t>
  </si>
  <si>
    <t>Appeals process:</t>
  </si>
  <si>
    <r>
      <t xml:space="preserve">An appeals process is defined for denials (choose Yes or No) - 5 pts
  </t>
    </r>
    <r>
      <rPr>
        <i/>
        <sz val="12"/>
        <color theme="1" tint="0.499984740745262"/>
        <rFont val="Times New Roman"/>
        <family val="1"/>
      </rPr>
      <t xml:space="preserve">  - if Yes, enter a response to b and c
     - if No or Unknown, skip b and c and continue to #3 below</t>
    </r>
  </si>
  <si>
    <t>The appeals process is clearly defined (choose Yes, Sometimes, No) - 10 pts</t>
  </si>
  <si>
    <t>Sometimes</t>
  </si>
  <si>
    <t>An appeals hearing is guaranteed within 30 days of filing an appeal (choose Yes, No, or Unkown) - 5 pts</t>
  </si>
  <si>
    <t>Expedited review and third-party inspections:</t>
  </si>
  <si>
    <r>
      <t xml:space="preserve">The developer/applicant has the option to elect an expedited review 
(choose Yes or No) - 10 pts
     </t>
    </r>
    <r>
      <rPr>
        <i/>
        <sz val="12"/>
        <color theme="1" tint="0.499984740745262"/>
        <rFont val="Times New Roman"/>
        <family val="1"/>
      </rPr>
      <t>- if Yes, enter a response to b
     - if No or Unknown, skip b and continue to c below</t>
    </r>
  </si>
  <si>
    <r>
      <t xml:space="preserve">Expedited review is available for </t>
    </r>
    <r>
      <rPr>
        <u/>
        <sz val="12"/>
        <color theme="1"/>
        <rFont val="Times New Roman"/>
        <family val="1"/>
      </rPr>
      <t>all</t>
    </r>
    <r>
      <rPr>
        <sz val="12"/>
        <color theme="1"/>
        <rFont val="Times New Roman"/>
        <family val="1"/>
      </rPr>
      <t xml:space="preserve"> common project types (office, mixed use, retail, multifamily, housing, industrial, etc.)  (choose Yes or No) - 5 pts</t>
    </r>
  </si>
  <si>
    <r>
      <t xml:space="preserve">The developer/applicant has the option to elect peer review/third-party design review
(choose Yes or No) - 10 pts
  </t>
    </r>
    <r>
      <rPr>
        <i/>
        <sz val="12"/>
        <color theme="1" tint="0.499984740745262"/>
        <rFont val="Times New Roman"/>
        <family val="1"/>
      </rPr>
      <t xml:space="preserve">   - if Yes, enter a response to d
     - if No or Unknown, skip d and continue to e below</t>
    </r>
  </si>
  <si>
    <r>
      <t xml:space="preserve">The option to elect peer review/third-party design review is available for </t>
    </r>
    <r>
      <rPr>
        <u/>
        <sz val="12"/>
        <color theme="1"/>
        <rFont val="Times New Roman"/>
        <family val="1"/>
      </rPr>
      <t xml:space="preserve">all </t>
    </r>
    <r>
      <rPr>
        <sz val="12"/>
        <color theme="1"/>
        <rFont val="Times New Roman"/>
        <family val="1"/>
      </rPr>
      <t>common project types (office, mixed use, retail, multifamily, housing, industrial, etc) 
(Choose Yes or No) - 5 pts</t>
    </r>
  </si>
  <si>
    <r>
      <t xml:space="preserve">The developer/applicant has the option to elect a third-party inspection
(choose Yes or No) - 5 pts
</t>
    </r>
    <r>
      <rPr>
        <sz val="12"/>
        <color theme="1" tint="0.499984740745262"/>
        <rFont val="Times New Roman"/>
        <family val="1"/>
      </rPr>
      <t xml:space="preserve">  </t>
    </r>
    <r>
      <rPr>
        <i/>
        <sz val="12"/>
        <color theme="1" tint="0.499984740745262"/>
        <rFont val="Times New Roman"/>
        <family val="1"/>
      </rPr>
      <t xml:space="preserve">   - if Yes, enter a response to f
     - if No or Unknown, skip f and continue to #4 below</t>
    </r>
  </si>
  <si>
    <t>f.</t>
  </si>
  <si>
    <r>
      <t xml:space="preserve">The option to elect third-party inspection is available for </t>
    </r>
    <r>
      <rPr>
        <u/>
        <sz val="12"/>
        <color theme="1"/>
        <rFont val="Times New Roman"/>
        <family val="1"/>
      </rPr>
      <t>all</t>
    </r>
    <r>
      <rPr>
        <sz val="12"/>
        <color theme="1"/>
        <rFont val="Times New Roman"/>
        <family val="1"/>
      </rPr>
      <t xml:space="preserve"> common project types (office, mixed use, retail, multifamily, housing, industrial, etc) 
(choose Yes or No) - 5 pts</t>
    </r>
  </si>
  <si>
    <r>
      <t xml:space="preserve">The department ensures adequate staffing to handle review/inspection obligations:
</t>
    </r>
    <r>
      <rPr>
        <i/>
        <sz val="12"/>
        <color theme="1" tint="0.499984740745262"/>
        <rFont val="Times New Roman"/>
        <family val="1"/>
      </rPr>
      <t>(Note: this section awards points if the information is available. It is not based on specific answers.  If the number is published, please include it in the comments box.)</t>
    </r>
  </si>
  <si>
    <t xml:space="preserve">Total number of building permits processed annually, both approved and denied
(choices: Number is published or Not available online)  - 4 pts </t>
  </si>
  <si>
    <t>Number is published</t>
  </si>
  <si>
    <t>Not available online</t>
  </si>
  <si>
    <t>Total number of building permits approved/issued annually
(choices: Number is published or Not available online) - 2 pts</t>
  </si>
  <si>
    <t>Number of review staff in the department 
(choices: Number is published or Not available online) - 2 pts</t>
  </si>
  <si>
    <t>Total number of building inspections completed annually 
(choices: Number is published or Not available online) - 1 pt</t>
  </si>
  <si>
    <t>Total number of site inspections completed annually 
(choices: Number is published or Not available online) - 1 pt</t>
  </si>
  <si>
    <r>
      <t xml:space="preserve">Total number of inspectors in the department 
(choices: Number is published or Not available online) - 2 pts
</t>
    </r>
    <r>
      <rPr>
        <i/>
        <sz val="12"/>
        <color theme="1" tint="0.499984740745262"/>
        <rFont val="Times New Roman"/>
        <family val="1"/>
      </rPr>
      <t xml:space="preserve">     - regardless of answer, continue to #5 below; the answers to h. and i. are
       calculated automatically based on your previous responses</t>
    </r>
  </si>
  <si>
    <t>g.</t>
  </si>
  <si>
    <t>Ratio of staff to avg. annual permits reviewed can be calculated - 4 pts</t>
  </si>
  <si>
    <t>h.</t>
  </si>
  <si>
    <t>Ratio of staff to avg. annual inspections completed can be calculated - 4 pts</t>
  </si>
  <si>
    <t>Performance data are published on the department website:</t>
  </si>
  <si>
    <t>Aggregate review data are published on the department website showing “time to target” goals for approvals and inspections (choose Yes, Some Measures, or  No)
- 10 pts</t>
  </si>
  <si>
    <t>Some Measures</t>
  </si>
  <si>
    <t>Data is published on the department website providing measures that show the jurisdiction's performance in processing approvals/inspections.
(choose Yes or No) - 10 pts</t>
  </si>
  <si>
    <t>PILLAR 3: CONSISTENCY - data input page</t>
  </si>
  <si>
    <t>Code and ordinance updates:</t>
  </si>
  <si>
    <r>
      <t xml:space="preserve">Building code adoption current as of_____
(choices:  &lt; 2 years;  2-5 years;  &gt; 5 yrs;  Unknown) - up to 10 pts
</t>
    </r>
    <r>
      <rPr>
        <i/>
        <sz val="12"/>
        <color theme="1" tint="0.499984740745262"/>
        <rFont val="Times New Roman"/>
        <family val="1"/>
      </rPr>
      <t xml:space="preserve">     - you cannot enter a specific year; use the "comments" column for any clarifications</t>
    </r>
  </si>
  <si>
    <t>&lt; 2 years</t>
  </si>
  <si>
    <t>&gt; 5 years</t>
  </si>
  <si>
    <r>
      <t xml:space="preserve">Zoning ordinance adoption current as of_____
(choices:  &lt; 2 yrs;  2-5 years;  &gt; 5 yrs;  Unknown) - up to 10 pts
   </t>
    </r>
    <r>
      <rPr>
        <i/>
        <sz val="12"/>
        <color theme="1" tint="0.499984740745262"/>
        <rFont val="Times New Roman"/>
        <family val="1"/>
      </rPr>
      <t xml:space="preserve">  - you cannot enter a specific year; use the "comments" column for any clarifications</t>
    </r>
  </si>
  <si>
    <t>Time frames for the complete review and approval processes:</t>
  </si>
  <si>
    <r>
      <t xml:space="preserve">There is a published time frame for </t>
    </r>
    <r>
      <rPr>
        <u/>
        <sz val="12"/>
        <color theme="1"/>
        <rFont val="Times New Roman"/>
        <family val="1"/>
      </rPr>
      <t>each step</t>
    </r>
    <r>
      <rPr>
        <sz val="12"/>
        <color theme="1"/>
        <rFont val="Times New Roman"/>
        <family val="1"/>
      </rPr>
      <t xml:space="preserve"> of the review process by all divisions involved (choose Yes or No) - 10 pts
    </t>
    </r>
    <r>
      <rPr>
        <i/>
        <sz val="12"/>
        <color theme="1" tint="0.499984740745262"/>
        <rFont val="Times New Roman"/>
        <family val="1"/>
      </rPr>
      <t xml:space="preserve"> - if Yes, skip b and enter a response to c
     - if No or Unknown, enter a response to b</t>
    </r>
  </si>
  <si>
    <r>
      <t xml:space="preserve">There are published time frames for </t>
    </r>
    <r>
      <rPr>
        <u/>
        <sz val="12"/>
        <color theme="1"/>
        <rFont val="Times New Roman"/>
        <family val="1"/>
      </rPr>
      <t>some steps</t>
    </r>
    <r>
      <rPr>
        <sz val="12"/>
        <color theme="1"/>
        <rFont val="Times New Roman"/>
        <family val="1"/>
      </rPr>
      <t xml:space="preserve"> of the review process
(choose Yes or No) - 5 pts</t>
    </r>
  </si>
  <si>
    <r>
      <t xml:space="preserve">The total amount of time needed to get a building approval is_______
( &lt; 30 days;  30-90 days;  &gt; 90 days;  Unknown) - up to 10 pts
</t>
    </r>
    <r>
      <rPr>
        <i/>
        <sz val="12"/>
        <color theme="1" tint="0.499984740745262"/>
        <rFont val="Times New Roman"/>
        <family val="1"/>
      </rPr>
      <t xml:space="preserve">     -  you cannot enter a specific number of days; use the "comments" column
       for any clarifications</t>
    </r>
  </si>
  <si>
    <t>&gt; 90 days</t>
  </si>
  <si>
    <t>30-90 days</t>
  </si>
  <si>
    <t>&lt; 30 days</t>
  </si>
  <si>
    <r>
      <t xml:space="preserve">Average time to schedule an inspection is_____
(choose: &lt; 15 days;  15-30 days;  &gt; 30 days;  Unknown) - up to 10 pts
</t>
    </r>
    <r>
      <rPr>
        <i/>
        <sz val="12"/>
        <color theme="1" tint="0.499984740745262"/>
        <rFont val="Times New Roman"/>
        <family val="1"/>
      </rPr>
      <t xml:space="preserve">    -  you cannot enter a specific number of days; use the "comments" column
       for any clarifications</t>
    </r>
  </si>
  <si>
    <t>&lt; 15 days</t>
  </si>
  <si>
    <t>Feedback is consistent across different levels/departments:</t>
  </si>
  <si>
    <t>A case manager is assigned to each building permit application 
(choose Yes or No) - 10 pts</t>
  </si>
  <si>
    <t>The approval process includes a cross-cutting method to ensure that feedback/reviews from separate departments are coordinated
(choose Yes, Implied Yes, or No)
 - 10 pts</t>
  </si>
  <si>
    <t>Implied Yes</t>
  </si>
  <si>
    <t>There is a process description on the website indicating that the first complete round of review determines the full set of required changes and subsequent review/feedback does not introduce new requirements unrelated to the originally required changes (choose Yes or No) - 10 pts</t>
  </si>
  <si>
    <t>Approvals for project phases</t>
  </si>
  <si>
    <r>
      <t xml:space="preserve">Separate approvals are available for different project phases (e.g., site vs. vertical) for </t>
    </r>
    <r>
      <rPr>
        <u/>
        <sz val="12"/>
        <color theme="1"/>
        <rFont val="Times New Roman"/>
        <family val="1"/>
      </rPr>
      <t>all</t>
    </r>
    <r>
      <rPr>
        <sz val="12"/>
        <color theme="1"/>
        <rFont val="Times New Roman"/>
        <family val="1"/>
      </rPr>
      <t xml:space="preserve"> projects (choose Yes or No) - 10 pts
</t>
    </r>
    <r>
      <rPr>
        <i/>
        <sz val="12"/>
        <color theme="1" tint="0.499984740745262"/>
        <rFont val="Times New Roman"/>
        <family val="1"/>
      </rPr>
      <t xml:space="preserve">     - if Yes, skip b and continue to #5 below
     - if No or Unknown, enter a response to b</t>
    </r>
  </si>
  <si>
    <r>
      <t xml:space="preserve">Separate approvals are available for different project phases (site vs. vertical) for </t>
    </r>
    <r>
      <rPr>
        <u/>
        <sz val="12"/>
        <color theme="1"/>
        <rFont val="Times New Roman"/>
        <family val="1"/>
      </rPr>
      <t>some</t>
    </r>
    <r>
      <rPr>
        <sz val="12"/>
        <color theme="1"/>
        <rFont val="Times New Roman"/>
        <family val="1"/>
      </rPr>
      <t xml:space="preserve"> projects (choose Yes or No) - up to 5 pts
</t>
    </r>
  </si>
  <si>
    <t>Consisistency in staff-based results:</t>
  </si>
  <si>
    <t>The website clearly indicates that review staff specialize by project type and projects are assigned accordingly. 
(choose Staff specialize, Staff do not specialize, Unknown) - up to 10 pts</t>
  </si>
  <si>
    <t>Staff specialize</t>
  </si>
  <si>
    <t>Staff do not specialize</t>
  </si>
  <si>
    <r>
      <t xml:space="preserve">Average tenure of the review staff
(choices:  &gt; 5 years;  3-5 years;  &lt; 1 years;  Unknown) - up to 10 pts
</t>
    </r>
    <r>
      <rPr>
        <i/>
        <sz val="12"/>
        <color theme="1" tint="0.499984740745262"/>
        <rFont val="Times New Roman"/>
        <family val="1"/>
      </rPr>
      <t xml:space="preserve">    -  you cannot enter a specific year; use the "comments" column
       for any clarifications</t>
    </r>
  </si>
  <si>
    <t>Staff is required to attend annual training or refresher classes specific to the jurisdiction and its procedures (e.g. beyond training on universal codes such as IBC)
(choices: Yes, No, or Unknown) - 10 pts</t>
  </si>
  <si>
    <t>Development Approvals Index - Jurisdictions Alphabetically</t>
  </si>
  <si>
    <t>Development Approvals Index - Jurisdictions Alphabetically by State</t>
  </si>
  <si>
    <t>AZ</t>
  </si>
  <si>
    <t>CO</t>
  </si>
  <si>
    <t>FL</t>
  </si>
  <si>
    <t>GA</t>
  </si>
  <si>
    <t>IA</t>
  </si>
  <si>
    <t>MI</t>
  </si>
  <si>
    <t>ME</t>
  </si>
  <si>
    <t>MO</t>
  </si>
  <si>
    <t>OH</t>
  </si>
  <si>
    <t>OR</t>
  </si>
  <si>
    <t>PA</t>
  </si>
  <si>
    <t>RI</t>
  </si>
  <si>
    <t>TX</t>
  </si>
  <si>
    <t>UT</t>
  </si>
  <si>
    <t>VA</t>
  </si>
  <si>
    <t>WA</t>
  </si>
  <si>
    <t>Development Approvals Index - Jurisdictions by Population</t>
  </si>
  <si>
    <t>Population</t>
  </si>
  <si>
    <t>Development Approvals Index - Jurisdictions by Household Income</t>
  </si>
  <si>
    <t>Median HH Income</t>
  </si>
  <si>
    <t>Development Approvals Index - Cities v. Counties</t>
  </si>
  <si>
    <t>Development Approvals Index - Jurisdictions by Region</t>
  </si>
  <si>
    <t>Atlantic
 (12)</t>
  </si>
  <si>
    <t>Central
 (6)</t>
  </si>
  <si>
    <t>Mountain
 (9)</t>
  </si>
  <si>
    <t>Pacific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</si>
</sst>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_);[Red]\(&quot;$&quot;#,##0\)"/>
    <numFmt numFmtId="164" formatCode="0.0%"/>
  </numFmts>
  <fonts count="24">
    <font>
      <sz val="12"/>
      <color theme="1"/>
      <name val="Calibri"/>
      <family val="2"/>
      <scheme val="minor"/>
    </font>
    <font>
      <sz val="12"/>
      <color theme="1"/>
      <name val="Calibri"/>
      <family val="2"/>
      <scheme val="minor"/>
    </font>
    <font>
      <sz val="12"/>
      <color theme="1"/>
      <name val="Times New Roman"/>
      <family val="1"/>
    </font>
    <font>
      <b/>
      <sz val="14"/>
      <color theme="1"/>
      <name val="Times New Roman"/>
      <family val="1"/>
    </font>
    <font>
      <sz val="11"/>
      <color theme="1"/>
      <name val="Times New Roman"/>
      <family val="1"/>
    </font>
    <font>
      <b/>
      <sz val="12.5"/>
      <color theme="1"/>
      <name val="Times New Roman"/>
      <family val="1"/>
    </font>
    <font>
      <b/>
      <sz val="12"/>
      <color theme="1"/>
      <name val="Times New Roman"/>
      <family val="1"/>
    </font>
    <font>
      <sz val="10"/>
      <color theme="1"/>
      <name val="Times New Roman"/>
      <family val="1"/>
    </font>
    <font>
      <sz val="12"/>
      <color rgb="FF000000"/>
      <name val="Times New Roman"/>
      <family val="1"/>
    </font>
    <font>
      <b/>
      <sz val="12"/>
      <color theme="1"/>
      <name val="Calibri"/>
      <family val="2"/>
      <scheme val="minor"/>
    </font>
    <font>
      <sz val="10"/>
      <color rgb="FF000000"/>
      <name val="Tahoma"/>
      <family val="2"/>
    </font>
    <font>
      <b/>
      <sz val="10"/>
      <color rgb="FF000000"/>
      <name val="Tahoma"/>
      <family val="2"/>
    </font>
    <font>
      <b/>
      <sz val="12"/>
      <color rgb="FF000000"/>
      <name val="Times New Roman"/>
      <family val="1"/>
    </font>
    <font>
      <u/>
      <sz val="12"/>
      <color theme="1"/>
      <name val="Times New Roman"/>
      <family val="1"/>
    </font>
    <font>
      <i/>
      <sz val="12"/>
      <color theme="1" tint="0.499984740745262"/>
      <name val="Times New Roman"/>
      <family val="1"/>
    </font>
    <font>
      <sz val="12"/>
      <color theme="1" tint="0.499984740745262"/>
      <name val="Times New Roman"/>
      <family val="1"/>
    </font>
    <font>
      <sz val="12"/>
      <color rgb="FFFF0000"/>
      <name val="Times New Roman"/>
      <family val="1"/>
    </font>
    <font>
      <u/>
      <sz val="12"/>
      <color rgb="FF000000"/>
      <name val="Times New Roman"/>
      <family val="1"/>
    </font>
    <font>
      <i/>
      <sz val="12"/>
      <color theme="1"/>
      <name val="Times New Roman"/>
      <family val="1"/>
    </font>
    <font>
      <sz val="12"/>
      <name val="Times New Roman"/>
      <family val="1"/>
    </font>
    <font>
      <sz val="12"/>
      <color theme="2"/>
      <name val="Times New Roman"/>
      <family val="1"/>
    </font>
    <font>
      <sz val="11"/>
      <color theme="1"/>
      <name val="Calibri"/>
      <family val="2"/>
      <charset val="1"/>
    </font>
    <font>
      <sz val="12"/>
      <color rgb="FFE7E6E6"/>
      <name val="Times New Roman"/>
      <family val="1"/>
    </font>
    <font>
      <sz val="10"/>
      <color rgb="FF000000"/>
      <name val="Calibri"/>
      <family val="2"/>
    </font>
  </fonts>
  <fills count="12">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3" tint="0.79998168889431442"/>
        <bgColor rgb="FF000000"/>
      </patternFill>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8" tint="0.79998168889431442"/>
        <bgColor rgb="FF000000"/>
      </patternFill>
    </fill>
    <fill>
      <patternFill patternType="solid">
        <fgColor rgb="FFFFFFFF"/>
        <bgColor rgb="FF000000"/>
      </patternFill>
    </fill>
  </fills>
  <borders count="60">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476">
    <xf numFmtId="0" fontId="0" fillId="0" borderId="0" xfId="0"/>
    <xf numFmtId="0" fontId="2" fillId="0" borderId="0" xfId="0" applyFont="1"/>
    <xf numFmtId="0" fontId="4" fillId="0" borderId="0" xfId="0" applyFont="1"/>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2" fillId="2" borderId="2" xfId="0" applyFont="1" applyFill="1" applyBorder="1"/>
    <xf numFmtId="0" fontId="2" fillId="3" borderId="5" xfId="0" applyFont="1" applyFill="1" applyBorder="1"/>
    <xf numFmtId="0" fontId="7" fillId="0" borderId="0" xfId="0" applyFont="1" applyAlignment="1">
      <alignment horizontal="right"/>
    </xf>
    <xf numFmtId="9" fontId="7" fillId="0" borderId="0" xfId="1" applyFont="1" applyBorder="1" applyAlignment="1">
      <alignment horizontal="left"/>
    </xf>
    <xf numFmtId="0" fontId="7" fillId="0" borderId="0" xfId="0" applyFont="1" applyAlignment="1">
      <alignment horizontal="center"/>
    </xf>
    <xf numFmtId="0" fontId="2" fillId="2" borderId="5" xfId="0" applyFont="1" applyFill="1" applyBorder="1"/>
    <xf numFmtId="1" fontId="2" fillId="2" borderId="11" xfId="0" applyNumberFormat="1" applyFont="1" applyFill="1" applyBorder="1" applyAlignment="1">
      <alignment horizontal="center"/>
    </xf>
    <xf numFmtId="0" fontId="2" fillId="2" borderId="10" xfId="0" applyFont="1" applyFill="1" applyBorder="1" applyAlignment="1">
      <alignment horizontal="center"/>
    </xf>
    <xf numFmtId="1" fontId="2" fillId="3" borderId="12" xfId="0" applyNumberFormat="1" applyFont="1" applyFill="1" applyBorder="1" applyAlignment="1">
      <alignment horizontal="center"/>
    </xf>
    <xf numFmtId="1" fontId="2" fillId="2" borderId="12" xfId="0" applyNumberFormat="1" applyFont="1" applyFill="1" applyBorder="1" applyAlignment="1">
      <alignment horizontal="center"/>
    </xf>
    <xf numFmtId="1" fontId="2" fillId="2" borderId="13" xfId="0" applyNumberFormat="1" applyFont="1" applyFill="1" applyBorder="1" applyAlignment="1">
      <alignment horizontal="center"/>
    </xf>
    <xf numFmtId="0" fontId="2" fillId="2" borderId="14" xfId="0" applyFont="1" applyFill="1" applyBorder="1" applyAlignment="1">
      <alignment horizontal="center"/>
    </xf>
    <xf numFmtId="0" fontId="2" fillId="3" borderId="2" xfId="0" applyFont="1" applyFill="1" applyBorder="1"/>
    <xf numFmtId="1" fontId="2" fillId="2" borderId="18" xfId="0" applyNumberFormat="1" applyFont="1" applyFill="1" applyBorder="1" applyAlignment="1">
      <alignment horizontal="center"/>
    </xf>
    <xf numFmtId="0" fontId="8" fillId="5" borderId="2" xfId="0" applyFont="1" applyFill="1" applyBorder="1" applyAlignment="1">
      <alignment horizontal="left"/>
    </xf>
    <xf numFmtId="0" fontId="8" fillId="5" borderId="5" xfId="0" applyFont="1" applyFill="1" applyBorder="1" applyAlignment="1">
      <alignment horizontal="left"/>
    </xf>
    <xf numFmtId="0" fontId="8" fillId="6" borderId="5" xfId="0" applyFont="1" applyFill="1" applyBorder="1"/>
    <xf numFmtId="0" fontId="8" fillId="5" borderId="8" xfId="0" applyFont="1" applyFill="1" applyBorder="1"/>
    <xf numFmtId="0" fontId="2" fillId="3" borderId="17" xfId="0" applyFont="1" applyFill="1" applyBorder="1" applyAlignment="1">
      <alignment horizontal="center"/>
    </xf>
    <xf numFmtId="0" fontId="2" fillId="3" borderId="19" xfId="0" applyFont="1" applyFill="1" applyBorder="1" applyAlignment="1">
      <alignment horizontal="center" vertical="center"/>
    </xf>
    <xf numFmtId="0" fontId="8" fillId="6" borderId="20" xfId="0" applyFont="1" applyFill="1" applyBorder="1" applyAlignment="1">
      <alignment vertical="center"/>
    </xf>
    <xf numFmtId="0" fontId="2" fillId="2" borderId="20" xfId="0" applyFont="1" applyFill="1" applyBorder="1" applyAlignment="1">
      <alignment vertical="center"/>
    </xf>
    <xf numFmtId="0" fontId="2" fillId="3" borderId="20" xfId="0" applyFont="1" applyFill="1" applyBorder="1" applyAlignment="1">
      <alignment vertical="center"/>
    </xf>
    <xf numFmtId="0" fontId="2" fillId="2" borderId="5" xfId="0" applyFont="1" applyFill="1" applyBorder="1" applyAlignment="1">
      <alignment vertical="center"/>
    </xf>
    <xf numFmtId="0" fontId="2" fillId="0" borderId="0" xfId="0" applyFont="1" applyAlignment="1">
      <alignment horizontal="center"/>
    </xf>
    <xf numFmtId="0" fontId="8" fillId="6" borderId="5" xfId="0" applyFont="1" applyFill="1" applyBorder="1" applyAlignment="1">
      <alignment vertical="center"/>
    </xf>
    <xf numFmtId="0" fontId="8" fillId="6" borderId="2" xfId="0" applyFont="1" applyFill="1" applyBorder="1" applyAlignment="1">
      <alignment horizontal="left"/>
    </xf>
    <xf numFmtId="0" fontId="8" fillId="5" borderId="5" xfId="0" applyFont="1" applyFill="1" applyBorder="1"/>
    <xf numFmtId="0" fontId="8" fillId="6" borderId="5" xfId="0" applyFont="1" applyFill="1" applyBorder="1" applyAlignment="1">
      <alignment wrapText="1"/>
    </xf>
    <xf numFmtId="0" fontId="2" fillId="3" borderId="5" xfId="0" applyFont="1" applyFill="1" applyBorder="1" applyAlignment="1">
      <alignment vertical="center"/>
    </xf>
    <xf numFmtId="0" fontId="2" fillId="2" borderId="5" xfId="0" applyFont="1" applyFill="1" applyBorder="1" applyAlignment="1">
      <alignment horizontal="left" vertical="center"/>
    </xf>
    <xf numFmtId="0" fontId="8" fillId="6" borderId="6" xfId="0" applyFont="1" applyFill="1" applyBorder="1"/>
    <xf numFmtId="0" fontId="8" fillId="6" borderId="0" xfId="0" applyFont="1" applyFill="1"/>
    <xf numFmtId="0" fontId="2" fillId="2" borderId="6" xfId="0" applyFont="1" applyFill="1" applyBorder="1" applyAlignment="1">
      <alignment vertical="center"/>
    </xf>
    <xf numFmtId="0" fontId="2" fillId="3" borderId="6" xfId="0" applyFont="1" applyFill="1" applyBorder="1"/>
    <xf numFmtId="0" fontId="2" fillId="3" borderId="6" xfId="0" applyFont="1" applyFill="1" applyBorder="1" applyAlignment="1">
      <alignment vertical="center"/>
    </xf>
    <xf numFmtId="0" fontId="2" fillId="2" borderId="6" xfId="0" applyFont="1" applyFill="1" applyBorder="1"/>
    <xf numFmtId="1" fontId="8" fillId="5" borderId="5" xfId="0" applyNumberFormat="1" applyFont="1" applyFill="1" applyBorder="1"/>
    <xf numFmtId="0" fontId="8" fillId="5" borderId="6" xfId="0" applyFont="1" applyFill="1" applyBorder="1"/>
    <xf numFmtId="0" fontId="8" fillId="5" borderId="0" xfId="0" applyFont="1" applyFill="1"/>
    <xf numFmtId="0" fontId="8" fillId="6" borderId="6" xfId="0" applyFont="1" applyFill="1" applyBorder="1" applyAlignment="1">
      <alignment vertical="center"/>
    </xf>
    <xf numFmtId="0" fontId="8" fillId="6" borderId="2" xfId="0" applyFont="1" applyFill="1" applyBorder="1"/>
    <xf numFmtId="0" fontId="8" fillId="6" borderId="3" xfId="0" applyFont="1" applyFill="1" applyBorder="1"/>
    <xf numFmtId="0" fontId="8" fillId="6" borderId="5" xfId="0" applyFont="1" applyFill="1" applyBorder="1" applyAlignment="1">
      <alignment horizontal="left"/>
    </xf>
    <xf numFmtId="0" fontId="2" fillId="3" borderId="5" xfId="0" applyFont="1" applyFill="1" applyBorder="1" applyAlignment="1">
      <alignment horizontal="left"/>
    </xf>
    <xf numFmtId="0" fontId="2" fillId="3" borderId="5" xfId="0" applyFont="1" applyFill="1" applyBorder="1" applyAlignment="1">
      <alignment horizontal="left" vertical="center"/>
    </xf>
    <xf numFmtId="0" fontId="8" fillId="5" borderId="5" xfId="0" applyFont="1" applyFill="1" applyBorder="1" applyAlignment="1">
      <alignment vertical="center"/>
    </xf>
    <xf numFmtId="0" fontId="8" fillId="6" borderId="8" xfId="0" applyFont="1" applyFill="1" applyBorder="1" applyAlignment="1">
      <alignment horizontal="left"/>
    </xf>
    <xf numFmtId="0" fontId="8" fillId="6" borderId="8" xfId="0" applyFont="1" applyFill="1" applyBorder="1"/>
    <xf numFmtId="0" fontId="8" fillId="6" borderId="9" xfId="0" applyFont="1" applyFill="1" applyBorder="1"/>
    <xf numFmtId="1" fontId="2" fillId="3" borderId="22" xfId="0" applyNumberFormat="1" applyFont="1" applyFill="1" applyBorder="1" applyAlignment="1">
      <alignment horizontal="center"/>
    </xf>
    <xf numFmtId="0" fontId="2" fillId="3" borderId="15" xfId="0" applyFont="1" applyFill="1" applyBorder="1" applyAlignment="1">
      <alignment horizontal="center"/>
    </xf>
    <xf numFmtId="0" fontId="8" fillId="5" borderId="6" xfId="0" applyFont="1" applyFill="1" applyBorder="1" applyAlignment="1">
      <alignment vertical="center"/>
    </xf>
    <xf numFmtId="1" fontId="8" fillId="6" borderId="5" xfId="0" applyNumberFormat="1" applyFont="1" applyFill="1" applyBorder="1"/>
    <xf numFmtId="1" fontId="2" fillId="2" borderId="22" xfId="0" applyNumberFormat="1" applyFont="1" applyFill="1" applyBorder="1" applyAlignment="1">
      <alignment horizontal="center"/>
    </xf>
    <xf numFmtId="0" fontId="2" fillId="2" borderId="19" xfId="0" applyFont="1" applyFill="1" applyBorder="1" applyAlignment="1">
      <alignment horizontal="center"/>
    </xf>
    <xf numFmtId="0" fontId="2" fillId="7" borderId="0" xfId="0" applyFont="1" applyFill="1" applyProtection="1">
      <protection locked="0"/>
    </xf>
    <xf numFmtId="0" fontId="12" fillId="3" borderId="4" xfId="0" quotePrefix="1" applyFont="1" applyFill="1" applyBorder="1" applyAlignment="1" applyProtection="1">
      <alignment horizontal="center" vertical="center"/>
      <protection locked="0"/>
    </xf>
    <xf numFmtId="0" fontId="2" fillId="3" borderId="12"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8" fillId="3" borderId="0" xfId="0" applyFont="1" applyFill="1" applyAlignment="1" applyProtection="1">
      <alignment horizontal="left" vertical="center" indent="10"/>
      <protection locked="0"/>
    </xf>
    <xf numFmtId="0" fontId="2" fillId="3" borderId="0" xfId="0" applyFont="1" applyFill="1" applyAlignment="1" applyProtection="1">
      <alignment horizontal="right" vertical="top"/>
      <protection locked="0"/>
    </xf>
    <xf numFmtId="0" fontId="2" fillId="3" borderId="1" xfId="0" applyFont="1" applyFill="1" applyBorder="1" applyAlignment="1" applyProtection="1">
      <alignment vertical="top" wrapText="1"/>
      <protection locked="0"/>
    </xf>
    <xf numFmtId="0" fontId="2" fillId="7" borderId="1" xfId="0" applyFont="1" applyFill="1" applyBorder="1" applyProtection="1">
      <protection locked="0"/>
    </xf>
    <xf numFmtId="0" fontId="2" fillId="8" borderId="36" xfId="0" applyFont="1" applyFill="1" applyBorder="1" applyAlignment="1" applyProtection="1">
      <alignment horizontal="center" vertical="center"/>
      <protection locked="0"/>
    </xf>
    <xf numFmtId="0" fontId="2" fillId="3" borderId="37" xfId="0" applyFont="1" applyFill="1" applyBorder="1" applyAlignment="1">
      <alignment horizontal="center" vertical="center"/>
    </xf>
    <xf numFmtId="0" fontId="8" fillId="3" borderId="1" xfId="0" applyFont="1" applyFill="1" applyBorder="1" applyAlignment="1" applyProtection="1">
      <alignment horizontal="left" vertical="center" indent="10"/>
      <protection locked="0"/>
    </xf>
    <xf numFmtId="0" fontId="2" fillId="3" borderId="1" xfId="0" applyFont="1" applyFill="1" applyBorder="1" applyAlignment="1" applyProtection="1">
      <alignment horizontal="right" vertical="top"/>
      <protection locked="0"/>
    </xf>
    <xf numFmtId="0" fontId="2" fillId="8" borderId="38" xfId="0" applyFont="1" applyFill="1" applyBorder="1" applyAlignment="1" applyProtection="1">
      <alignment horizontal="center" vertical="center"/>
      <protection locked="0"/>
    </xf>
    <xf numFmtId="0" fontId="2" fillId="3" borderId="39" xfId="0" applyFont="1" applyFill="1" applyBorder="1" applyAlignment="1">
      <alignment horizontal="center" vertical="center"/>
    </xf>
    <xf numFmtId="0" fontId="12" fillId="7" borderId="0" xfId="0" quotePrefix="1" applyFont="1" applyFill="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12" fillId="7" borderId="0" xfId="0" quotePrefix="1" applyFont="1" applyFill="1" applyAlignment="1" applyProtection="1">
      <alignment horizontal="center" vertical="top"/>
      <protection locked="0"/>
    </xf>
    <xf numFmtId="0" fontId="2" fillId="7" borderId="0" xfId="0" applyFont="1" applyFill="1" applyAlignment="1" applyProtection="1">
      <alignment horizontal="right" vertical="top" wrapText="1"/>
      <protection locked="0"/>
    </xf>
    <xf numFmtId="0" fontId="2" fillId="7" borderId="1" xfId="0" applyFont="1" applyFill="1" applyBorder="1" applyAlignment="1" applyProtection="1">
      <alignment horizontal="left" vertical="top" wrapText="1"/>
      <protection locked="0"/>
    </xf>
    <xf numFmtId="0" fontId="2" fillId="8" borderId="22" xfId="0" applyFont="1" applyFill="1" applyBorder="1" applyAlignment="1" applyProtection="1">
      <alignment horizontal="center" vertical="center"/>
      <protection locked="0"/>
    </xf>
    <xf numFmtId="0" fontId="2" fillId="0" borderId="40" xfId="0" applyFont="1" applyBorder="1" applyAlignment="1">
      <alignment horizontal="center" vertical="center"/>
    </xf>
    <xf numFmtId="0" fontId="2" fillId="7" borderId="16" xfId="0" applyFont="1" applyFill="1" applyBorder="1" applyAlignment="1" applyProtection="1">
      <alignment horizontal="left" vertical="top" wrapText="1"/>
      <protection locked="0"/>
    </xf>
    <xf numFmtId="0" fontId="8" fillId="7" borderId="0" xfId="0" applyFont="1" applyFill="1" applyAlignment="1" applyProtection="1">
      <alignment horizontal="left" vertical="center" indent="10"/>
      <protection locked="0"/>
    </xf>
    <xf numFmtId="0" fontId="2" fillId="7" borderId="0" xfId="0" applyFont="1" applyFill="1" applyAlignment="1" applyProtection="1">
      <alignment horizontal="right" vertical="top"/>
      <protection locked="0"/>
    </xf>
    <xf numFmtId="0" fontId="2" fillId="7" borderId="16" xfId="0" applyFont="1" applyFill="1" applyBorder="1" applyAlignment="1" applyProtection="1">
      <alignment vertical="top" wrapText="1"/>
      <protection locked="0"/>
    </xf>
    <xf numFmtId="0" fontId="2" fillId="0" borderId="37" xfId="0" applyFont="1" applyBorder="1" applyAlignment="1">
      <alignment horizontal="center" vertical="center"/>
    </xf>
    <xf numFmtId="0" fontId="2" fillId="7" borderId="0" xfId="0" applyFont="1" applyFill="1" applyAlignment="1" applyProtection="1">
      <alignment vertical="top" wrapText="1"/>
      <protection locked="0"/>
    </xf>
    <xf numFmtId="0" fontId="2" fillId="3" borderId="0" xfId="0" applyFont="1" applyFill="1" applyProtection="1">
      <protection locked="0"/>
    </xf>
    <xf numFmtId="0" fontId="2" fillId="3" borderId="40" xfId="0" applyFont="1" applyFill="1" applyBorder="1" applyAlignment="1">
      <alignment horizontal="center" vertical="center"/>
    </xf>
    <xf numFmtId="0" fontId="2" fillId="3" borderId="0" xfId="0" quotePrefix="1" applyFont="1" applyFill="1" applyAlignment="1" applyProtection="1">
      <alignment horizontal="right" vertical="top"/>
      <protection locked="0"/>
    </xf>
    <xf numFmtId="0" fontId="2" fillId="3" borderId="1" xfId="0" applyFont="1" applyFill="1" applyBorder="1" applyAlignment="1" applyProtection="1">
      <alignment horizontal="left" vertical="top" wrapText="1"/>
      <protection locked="0"/>
    </xf>
    <xf numFmtId="0" fontId="2" fillId="3" borderId="1" xfId="0" applyFont="1" applyFill="1" applyBorder="1" applyProtection="1">
      <protection locked="0"/>
    </xf>
    <xf numFmtId="0" fontId="2" fillId="3" borderId="1" xfId="0" quotePrefix="1" applyFont="1" applyFill="1" applyBorder="1" applyAlignment="1" applyProtection="1">
      <alignment horizontal="right" vertical="top"/>
      <protection locked="0"/>
    </xf>
    <xf numFmtId="0" fontId="2" fillId="3" borderId="16" xfId="0" applyFont="1" applyFill="1" applyBorder="1" applyAlignment="1" applyProtection="1">
      <alignment horizontal="left" vertical="top" wrapText="1"/>
      <protection locked="0"/>
    </xf>
    <xf numFmtId="0" fontId="2" fillId="7" borderId="16" xfId="0" applyFont="1" applyFill="1" applyBorder="1" applyProtection="1">
      <protection locked="0"/>
    </xf>
    <xf numFmtId="0" fontId="2" fillId="7" borderId="4" xfId="0" applyFont="1" applyFill="1" applyBorder="1" applyProtection="1">
      <protection locked="0"/>
    </xf>
    <xf numFmtId="0" fontId="2" fillId="0" borderId="41"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8" fillId="7" borderId="0" xfId="0" quotePrefix="1" applyFont="1" applyFill="1" applyAlignment="1" applyProtection="1">
      <alignment horizontal="right" vertical="top"/>
      <protection locked="0"/>
    </xf>
    <xf numFmtId="0" fontId="2" fillId="7" borderId="1" xfId="0" applyFont="1" applyFill="1" applyBorder="1" applyAlignment="1" applyProtection="1">
      <alignment vertical="top" wrapText="1"/>
      <protection locked="0"/>
    </xf>
    <xf numFmtId="0" fontId="8" fillId="7" borderId="1" xfId="0" quotePrefix="1" applyFont="1" applyFill="1" applyBorder="1" applyAlignment="1" applyProtection="1">
      <alignment horizontal="right" vertical="top"/>
      <protection locked="0"/>
    </xf>
    <xf numFmtId="0" fontId="6" fillId="3" borderId="0" xfId="0" quotePrefix="1" applyFont="1" applyFill="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0" xfId="0" applyFont="1" applyFill="1" applyAlignment="1" applyProtection="1">
      <alignment horizontal="left" vertical="top" wrapText="1"/>
      <protection locked="0"/>
    </xf>
    <xf numFmtId="0" fontId="2" fillId="3" borderId="16" xfId="0" applyFont="1" applyFill="1" applyBorder="1" applyAlignment="1" applyProtection="1">
      <alignment vertical="top" wrapText="1"/>
      <protection locked="0"/>
    </xf>
    <xf numFmtId="0" fontId="2" fillId="8" borderId="42" xfId="0" applyFont="1" applyFill="1" applyBorder="1" applyAlignment="1" applyProtection="1">
      <alignment horizontal="center" vertical="center"/>
      <protection locked="0"/>
    </xf>
    <xf numFmtId="0" fontId="2" fillId="3" borderId="43" xfId="0" applyFont="1" applyFill="1" applyBorder="1" applyAlignment="1">
      <alignment horizontal="center" vertical="center"/>
    </xf>
    <xf numFmtId="0" fontId="8" fillId="7" borderId="0" xfId="0" applyFont="1" applyFill="1" applyAlignment="1" applyProtection="1">
      <alignment vertical="center"/>
      <protection locked="0"/>
    </xf>
    <xf numFmtId="0" fontId="2" fillId="8" borderId="44" xfId="0" applyFont="1" applyFill="1" applyBorder="1" applyAlignment="1" applyProtection="1">
      <alignment horizontal="center"/>
      <protection locked="0"/>
    </xf>
    <xf numFmtId="0" fontId="2" fillId="8" borderId="45" xfId="0" applyFont="1" applyFill="1" applyBorder="1" applyAlignment="1">
      <alignment horizontal="center"/>
    </xf>
    <xf numFmtId="0" fontId="12" fillId="3" borderId="0" xfId="0" quotePrefix="1" applyFont="1" applyFill="1" applyAlignment="1" applyProtection="1">
      <alignment horizontal="center" vertical="center"/>
      <protection locked="0"/>
    </xf>
    <xf numFmtId="0" fontId="6" fillId="7" borderId="0" xfId="0" applyFont="1" applyFill="1" applyAlignment="1" applyProtection="1">
      <alignment horizontal="right"/>
      <protection locked="0"/>
    </xf>
    <xf numFmtId="0" fontId="2" fillId="7" borderId="7" xfId="0" applyFont="1" applyFill="1" applyBorder="1" applyProtection="1">
      <protection locked="0"/>
    </xf>
    <xf numFmtId="0" fontId="2" fillId="7" borderId="17" xfId="0" applyFont="1" applyFill="1" applyBorder="1" applyProtection="1">
      <protection locked="0"/>
    </xf>
    <xf numFmtId="0" fontId="12" fillId="3" borderId="0" xfId="0" quotePrefix="1" applyFont="1" applyFill="1" applyAlignment="1" applyProtection="1">
      <alignment horizontal="center" vertical="top"/>
      <protection locked="0"/>
    </xf>
    <xf numFmtId="0" fontId="2" fillId="3" borderId="0" xfId="0" applyFont="1" applyFill="1" applyAlignment="1" applyProtection="1">
      <alignment horizontal="right" vertical="top" wrapText="1"/>
      <protection locked="0"/>
    </xf>
    <xf numFmtId="0" fontId="2" fillId="3" borderId="1" xfId="0" applyFont="1" applyFill="1" applyBorder="1" applyAlignment="1" applyProtection="1">
      <alignment vertical="top"/>
      <protection locked="0"/>
    </xf>
    <xf numFmtId="0" fontId="13" fillId="7" borderId="0" xfId="0" applyFont="1" applyFill="1" applyAlignment="1" applyProtection="1">
      <alignment vertical="center"/>
      <protection locked="0"/>
    </xf>
    <xf numFmtId="0" fontId="8" fillId="7" borderId="4" xfId="0" applyFont="1" applyFill="1" applyBorder="1" applyAlignment="1" applyProtection="1">
      <alignment horizontal="left" vertical="top"/>
      <protection locked="0"/>
    </xf>
    <xf numFmtId="0" fontId="8" fillId="7" borderId="16" xfId="0" applyFont="1" applyFill="1" applyBorder="1" applyAlignment="1" applyProtection="1">
      <alignment horizontal="left" vertical="top" wrapText="1"/>
      <protection locked="0"/>
    </xf>
    <xf numFmtId="0" fontId="2" fillId="3" borderId="0" xfId="0" applyFont="1" applyFill="1" applyAlignment="1" applyProtection="1">
      <alignment vertical="top" wrapText="1"/>
      <protection locked="0"/>
    </xf>
    <xf numFmtId="0" fontId="16" fillId="7" borderId="0" xfId="0" applyFont="1" applyFill="1" applyAlignment="1" applyProtection="1">
      <alignment horizontal="left" vertical="center" indent="12"/>
      <protection locked="0"/>
    </xf>
    <xf numFmtId="0" fontId="2" fillId="7" borderId="0" xfId="0" applyFont="1" applyFill="1" applyAlignment="1" applyProtection="1">
      <alignment horizontal="left" vertical="top" wrapText="1"/>
      <protection locked="0"/>
    </xf>
    <xf numFmtId="0" fontId="2" fillId="7" borderId="4" xfId="0" applyFont="1" applyFill="1" applyBorder="1" applyAlignment="1" applyProtection="1">
      <alignment vertical="top" wrapText="1"/>
      <protection locked="0"/>
    </xf>
    <xf numFmtId="0" fontId="8" fillId="7" borderId="0" xfId="0" applyFont="1" applyFill="1" applyAlignment="1" applyProtection="1">
      <alignment horizontal="left" vertical="center" indent="12"/>
      <protection locked="0"/>
    </xf>
    <xf numFmtId="0" fontId="2" fillId="7" borderId="0" xfId="0" applyFont="1" applyFill="1" applyAlignment="1" applyProtection="1">
      <alignment horizontal="right" vertical="center"/>
      <protection locked="0"/>
    </xf>
    <xf numFmtId="0" fontId="2" fillId="7" borderId="4" xfId="0" applyFont="1" applyFill="1" applyBorder="1" applyAlignment="1" applyProtection="1">
      <alignment vertical="center"/>
      <protection locked="0"/>
    </xf>
    <xf numFmtId="0" fontId="2" fillId="7" borderId="16" xfId="0" applyFont="1" applyFill="1" applyBorder="1" applyAlignment="1" applyProtection="1">
      <alignment vertical="center"/>
      <protection locked="0"/>
    </xf>
    <xf numFmtId="0" fontId="6" fillId="3" borderId="4" xfId="0" quotePrefix="1" applyFont="1" applyFill="1" applyBorder="1" applyAlignment="1" applyProtection="1">
      <alignment horizontal="center" vertical="center"/>
      <protection locked="0"/>
    </xf>
    <xf numFmtId="0" fontId="6" fillId="3" borderId="0" xfId="0" quotePrefix="1" applyFont="1" applyFill="1" applyAlignment="1" applyProtection="1">
      <alignment horizontal="center" vertical="top"/>
      <protection locked="0"/>
    </xf>
    <xf numFmtId="0" fontId="8" fillId="3" borderId="0" xfId="0" applyFont="1" applyFill="1" applyAlignment="1" applyProtection="1">
      <alignment horizontal="right" vertical="top" wrapText="1"/>
      <protection locked="0"/>
    </xf>
    <xf numFmtId="0" fontId="8" fillId="3" borderId="1" xfId="0" applyFont="1" applyFill="1" applyBorder="1" applyAlignment="1" applyProtection="1">
      <alignment vertical="top" wrapText="1"/>
      <protection locked="0"/>
    </xf>
    <xf numFmtId="0" fontId="2" fillId="3" borderId="12"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0" borderId="12"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39" xfId="0" applyFont="1" applyBorder="1" applyAlignment="1">
      <alignment horizontal="center" vertical="center"/>
    </xf>
    <xf numFmtId="0" fontId="2" fillId="3" borderId="41" xfId="0" applyFont="1" applyFill="1" applyBorder="1" applyProtection="1">
      <protection locked="0"/>
    </xf>
    <xf numFmtId="0" fontId="2" fillId="3" borderId="7" xfId="0" applyFont="1" applyFill="1" applyBorder="1" applyProtection="1">
      <protection locked="0"/>
    </xf>
    <xf numFmtId="0" fontId="2" fillId="0" borderId="12" xfId="0" applyFont="1" applyBorder="1" applyProtection="1">
      <protection locked="0"/>
    </xf>
    <xf numFmtId="0" fontId="2" fillId="0" borderId="15" xfId="0" applyFont="1" applyBorder="1" applyProtection="1">
      <protection locked="0"/>
    </xf>
    <xf numFmtId="0" fontId="2" fillId="0" borderId="7" xfId="0" applyFont="1" applyBorder="1" applyAlignment="1">
      <alignment horizontal="center" vertical="center"/>
    </xf>
    <xf numFmtId="0" fontId="2" fillId="0" borderId="36" xfId="0" applyFont="1" applyBorder="1" applyAlignment="1" applyProtection="1">
      <alignment horizontal="center" vertical="center"/>
      <protection locked="0"/>
    </xf>
    <xf numFmtId="0" fontId="2" fillId="0" borderId="0" xfId="0" applyFont="1" applyAlignment="1">
      <alignment horizontal="center" vertical="center"/>
    </xf>
    <xf numFmtId="0" fontId="2" fillId="8" borderId="31" xfId="0" applyFont="1" applyFill="1" applyBorder="1" applyAlignment="1" applyProtection="1">
      <alignment horizontal="center" vertical="center"/>
      <protection locked="0"/>
    </xf>
    <xf numFmtId="0" fontId="2" fillId="8" borderId="44" xfId="0" applyFont="1" applyFill="1" applyBorder="1" applyProtection="1">
      <protection locked="0"/>
    </xf>
    <xf numFmtId="0" fontId="2" fillId="0" borderId="0" xfId="0" applyFont="1" applyAlignment="1" applyProtection="1">
      <alignment horizontal="left" vertical="center" wrapText="1"/>
      <protection locked="0"/>
    </xf>
    <xf numFmtId="0" fontId="2" fillId="0" borderId="1" xfId="0" applyFont="1" applyBorder="1" applyAlignment="1" applyProtection="1">
      <alignment vertical="top" wrapText="1"/>
      <protection locked="0"/>
    </xf>
    <xf numFmtId="0" fontId="2" fillId="0" borderId="1" xfId="0" applyFont="1" applyBorder="1" applyAlignment="1" applyProtection="1">
      <alignment vertical="top"/>
      <protection locked="0"/>
    </xf>
    <xf numFmtId="0" fontId="2" fillId="0" borderId="0" xfId="0" applyFont="1" applyProtection="1">
      <protection locked="0"/>
    </xf>
    <xf numFmtId="0" fontId="2" fillId="0" borderId="0" xfId="0" applyFont="1" applyAlignment="1" applyProtection="1">
      <alignment vertical="top" wrapText="1"/>
      <protection locked="0"/>
    </xf>
    <xf numFmtId="0" fontId="8" fillId="0" borderId="4" xfId="0" applyFont="1" applyBorder="1" applyAlignment="1" applyProtection="1">
      <alignment horizontal="left" vertical="top"/>
      <protection locked="0"/>
    </xf>
    <xf numFmtId="0" fontId="8" fillId="0" borderId="16" xfId="0" applyFont="1" applyBorder="1" applyAlignment="1" applyProtection="1">
      <alignment horizontal="left" vertical="top" wrapText="1"/>
      <protection locked="0"/>
    </xf>
    <xf numFmtId="0" fontId="2" fillId="0" borderId="4" xfId="0" applyFont="1" applyBorder="1" applyAlignment="1" applyProtection="1">
      <alignment horizontal="left" vertical="center" wrapText="1"/>
      <protection locked="0"/>
    </xf>
    <xf numFmtId="0" fontId="2" fillId="0" borderId="1" xfId="0" applyFont="1" applyBorder="1" applyAlignment="1" applyProtection="1">
      <alignment horizontal="left" vertical="top" wrapText="1"/>
      <protection locked="0"/>
    </xf>
    <xf numFmtId="0" fontId="2" fillId="0" borderId="16" xfId="0" applyFont="1" applyBorder="1" applyAlignment="1" applyProtection="1">
      <alignment vertical="top" wrapText="1"/>
      <protection locked="0"/>
    </xf>
    <xf numFmtId="0" fontId="2" fillId="0" borderId="16"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4" xfId="0" applyFont="1" applyBorder="1" applyAlignment="1" applyProtection="1">
      <alignment vertical="top" wrapText="1"/>
      <protection locked="0"/>
    </xf>
    <xf numFmtId="0" fontId="2" fillId="0" borderId="4" xfId="0" applyFont="1" applyBorder="1" applyAlignment="1" applyProtection="1">
      <alignment vertical="center"/>
      <protection locked="0"/>
    </xf>
    <xf numFmtId="0" fontId="2" fillId="0" borderId="16" xfId="0" applyFont="1" applyBorder="1" applyAlignment="1" applyProtection="1">
      <alignment vertical="center"/>
      <protection locked="0"/>
    </xf>
    <xf numFmtId="0" fontId="8" fillId="0" borderId="0" xfId="0" applyFont="1" applyAlignment="1" applyProtection="1">
      <alignment horizontal="left" vertical="center" wrapText="1"/>
      <protection locked="0"/>
    </xf>
    <xf numFmtId="0" fontId="8" fillId="0" borderId="1" xfId="0" applyFont="1" applyBorder="1" applyAlignment="1" applyProtection="1">
      <alignment vertical="top" wrapText="1"/>
      <protection locked="0"/>
    </xf>
    <xf numFmtId="0" fontId="8" fillId="0" borderId="0" xfId="0" applyFont="1" applyAlignment="1" applyProtection="1">
      <alignment vertical="top" wrapText="1"/>
      <protection locked="0"/>
    </xf>
    <xf numFmtId="0" fontId="13" fillId="3" borderId="4" xfId="0" applyFont="1" applyFill="1" applyBorder="1" applyAlignment="1" applyProtection="1">
      <alignment vertical="center"/>
      <protection locked="0"/>
    </xf>
    <xf numFmtId="0" fontId="16" fillId="3" borderId="0" xfId="0" applyFont="1" applyFill="1" applyAlignment="1" applyProtection="1">
      <alignment horizontal="left" vertical="center" indent="13"/>
      <protection locked="0"/>
    </xf>
    <xf numFmtId="0" fontId="19" fillId="3" borderId="1" xfId="0" applyFont="1" applyFill="1" applyBorder="1" applyAlignment="1" applyProtection="1">
      <alignment vertical="top" wrapText="1"/>
      <protection locked="0"/>
    </xf>
    <xf numFmtId="0" fontId="12" fillId="7" borderId="4" xfId="0" quotePrefix="1" applyFont="1" applyFill="1" applyBorder="1" applyAlignment="1" applyProtection="1">
      <alignment horizontal="center" vertical="center"/>
      <protection locked="0"/>
    </xf>
    <xf numFmtId="0" fontId="13" fillId="7" borderId="4" xfId="0" applyFont="1" applyFill="1" applyBorder="1" applyAlignment="1" applyProtection="1">
      <alignment vertical="center"/>
      <protection locked="0"/>
    </xf>
    <xf numFmtId="0" fontId="2" fillId="0" borderId="4" xfId="0" applyFont="1" applyBorder="1" applyProtection="1">
      <protection locked="0"/>
    </xf>
    <xf numFmtId="0" fontId="2" fillId="3" borderId="4" xfId="0" applyFont="1" applyFill="1" applyBorder="1" applyProtection="1">
      <protection locked="0"/>
    </xf>
    <xf numFmtId="0" fontId="6" fillId="3" borderId="1" xfId="0" quotePrefix="1" applyFont="1" applyFill="1" applyBorder="1" applyAlignment="1" applyProtection="1">
      <alignment horizontal="center" vertical="top"/>
      <protection locked="0"/>
    </xf>
    <xf numFmtId="0" fontId="2" fillId="3" borderId="1" xfId="0" applyFont="1" applyFill="1" applyBorder="1" applyAlignment="1" applyProtection="1">
      <alignment horizontal="right" vertical="top" wrapText="1"/>
      <protection locked="0"/>
    </xf>
    <xf numFmtId="0" fontId="2" fillId="3" borderId="16" xfId="0" applyFont="1" applyFill="1" applyBorder="1" applyProtection="1">
      <protection locked="0"/>
    </xf>
    <xf numFmtId="0" fontId="2" fillId="0" borderId="16" xfId="0" applyFont="1" applyBorder="1" applyProtection="1">
      <protection locked="0"/>
    </xf>
    <xf numFmtId="0" fontId="2" fillId="3" borderId="4" xfId="0" applyFont="1" applyFill="1" applyBorder="1" applyAlignment="1" applyProtection="1">
      <alignment vertical="center"/>
      <protection locked="0"/>
    </xf>
    <xf numFmtId="0" fontId="2" fillId="3" borderId="12" xfId="0" applyFont="1" applyFill="1" applyBorder="1" applyProtection="1">
      <protection locked="0"/>
    </xf>
    <xf numFmtId="0" fontId="2" fillId="0" borderId="41"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0" fillId="3" borderId="41" xfId="0" applyFont="1" applyFill="1" applyBorder="1" applyAlignment="1" applyProtection="1">
      <alignment horizontal="center" vertical="center"/>
      <protection locked="0"/>
    </xf>
    <xf numFmtId="0" fontId="2" fillId="8" borderId="36" xfId="0" applyFont="1" applyFill="1" applyBorder="1" applyAlignment="1" applyProtection="1">
      <alignment horizontal="center" vertical="center" wrapText="1"/>
      <protection locked="0"/>
    </xf>
    <xf numFmtId="0" fontId="2" fillId="8" borderId="22" xfId="0" applyFont="1" applyFill="1" applyBorder="1" applyAlignment="1">
      <alignment horizontal="center" vertical="center"/>
    </xf>
    <xf numFmtId="0" fontId="2" fillId="8" borderId="36" xfId="0" quotePrefix="1" applyFont="1" applyFill="1" applyBorder="1" applyAlignment="1" applyProtection="1">
      <alignment horizontal="center" vertical="center" wrapText="1"/>
      <protection locked="0"/>
    </xf>
    <xf numFmtId="0" fontId="2" fillId="7" borderId="0" xfId="0" applyFont="1" applyFill="1" applyAlignment="1" applyProtection="1">
      <alignment horizontal="center"/>
      <protection locked="0"/>
    </xf>
    <xf numFmtId="0" fontId="6" fillId="8" borderId="0" xfId="0" applyFont="1" applyFill="1" applyAlignment="1" applyProtection="1">
      <alignment horizontal="center" vertical="center" wrapText="1"/>
      <protection locked="0"/>
    </xf>
    <xf numFmtId="0" fontId="2" fillId="3" borderId="0" xfId="0" applyFont="1" applyFill="1" applyAlignment="1">
      <alignment horizontal="center" vertical="center"/>
    </xf>
    <xf numFmtId="0" fontId="2" fillId="0" borderId="0" xfId="0" applyFont="1" applyAlignment="1" applyProtection="1">
      <alignment horizontal="center"/>
      <protection locked="0"/>
    </xf>
    <xf numFmtId="0" fontId="2" fillId="3" borderId="0" xfId="0" applyFont="1" applyFill="1" applyAlignment="1" applyProtection="1">
      <alignment horizontal="center" vertical="center"/>
      <protection locked="0"/>
    </xf>
    <xf numFmtId="0" fontId="2" fillId="0" borderId="0" xfId="0" applyFont="1" applyAlignment="1" applyProtection="1">
      <alignment horizontal="center" vertical="center"/>
      <protection locked="0"/>
    </xf>
    <xf numFmtId="0" fontId="2" fillId="8" borderId="0" xfId="0" applyFont="1" applyFill="1" applyAlignment="1">
      <alignment horizontal="center"/>
    </xf>
    <xf numFmtId="0" fontId="2" fillId="0" borderId="22" xfId="0" applyFont="1" applyBorder="1" applyAlignment="1" applyProtection="1">
      <alignment horizontal="center" vertical="center"/>
      <protection locked="0"/>
    </xf>
    <xf numFmtId="0" fontId="2" fillId="3" borderId="15" xfId="0" applyFont="1" applyFill="1" applyBorder="1" applyAlignment="1" applyProtection="1">
      <alignment horizontal="center" vertical="center" wrapText="1"/>
      <protection locked="0"/>
    </xf>
    <xf numFmtId="0" fontId="2" fillId="0" borderId="21" xfId="0" applyFont="1" applyBorder="1" applyAlignment="1" applyProtection="1">
      <alignment horizontal="center" vertical="center"/>
      <protection locked="0"/>
    </xf>
    <xf numFmtId="0" fontId="2" fillId="0" borderId="17" xfId="0" applyFont="1" applyBorder="1" applyAlignment="1">
      <alignment horizontal="center" vertical="center"/>
    </xf>
    <xf numFmtId="0" fontId="2" fillId="0" borderId="18" xfId="0" applyFont="1" applyBorder="1" applyAlignment="1" applyProtection="1">
      <alignment horizontal="center" vertical="center"/>
      <protection locked="0"/>
    </xf>
    <xf numFmtId="0" fontId="6" fillId="3" borderId="0" xfId="0" applyFont="1" applyFill="1" applyAlignment="1">
      <alignment horizontal="center" vertical="center" wrapText="1"/>
    </xf>
    <xf numFmtId="0" fontId="2" fillId="3" borderId="0" xfId="0" applyFont="1" applyFill="1" applyAlignment="1" applyProtection="1">
      <alignment horizontal="center" vertical="center" wrapText="1"/>
      <protection locked="0"/>
    </xf>
    <xf numFmtId="0" fontId="2" fillId="9" borderId="36" xfId="0" applyFont="1" applyFill="1" applyBorder="1" applyAlignment="1" applyProtection="1">
      <alignment horizontal="center" vertical="center"/>
      <protection locked="0"/>
    </xf>
    <xf numFmtId="0" fontId="2" fillId="3" borderId="0" xfId="0" applyFont="1" applyFill="1" applyAlignment="1" applyProtection="1">
      <alignment horizontal="center"/>
      <protection locked="0"/>
    </xf>
    <xf numFmtId="0" fontId="2" fillId="3" borderId="0" xfId="0" quotePrefix="1" applyFont="1" applyFill="1" applyAlignment="1">
      <alignment horizontal="center" vertical="center"/>
    </xf>
    <xf numFmtId="0" fontId="2" fillId="3" borderId="40" xfId="0" quotePrefix="1" applyFont="1" applyFill="1" applyBorder="1" applyAlignment="1">
      <alignment horizontal="center" vertical="center"/>
    </xf>
    <xf numFmtId="0" fontId="21" fillId="3" borderId="40" xfId="0" quotePrefix="1" applyFont="1" applyFill="1" applyBorder="1" applyAlignment="1">
      <alignment horizontal="center" vertical="center"/>
    </xf>
    <xf numFmtId="0" fontId="2" fillId="8" borderId="36" xfId="0" applyFont="1" applyFill="1" applyBorder="1" applyAlignment="1">
      <alignment horizontal="center" vertical="center"/>
    </xf>
    <xf numFmtId="0" fontId="6" fillId="0" borderId="0" xfId="0" applyFont="1" applyAlignment="1" applyProtection="1">
      <alignment horizontal="center" vertical="center" wrapText="1"/>
      <protection locked="0"/>
    </xf>
    <xf numFmtId="0" fontId="8" fillId="4" borderId="12" xfId="0" applyFont="1" applyFill="1" applyBorder="1" applyProtection="1">
      <protection locked="0"/>
    </xf>
    <xf numFmtId="0" fontId="8" fillId="4" borderId="7" xfId="0" applyFont="1" applyFill="1" applyBorder="1" applyProtection="1">
      <protection locked="0"/>
    </xf>
    <xf numFmtId="0" fontId="8" fillId="4" borderId="37" xfId="0" applyFont="1" applyFill="1" applyBorder="1" applyAlignment="1">
      <alignment horizontal="center" vertical="center"/>
    </xf>
    <xf numFmtId="0" fontId="8" fillId="0" borderId="41" xfId="0" applyFont="1" applyBorder="1" applyAlignment="1" applyProtection="1">
      <alignment horizontal="center"/>
      <protection locked="0"/>
    </xf>
    <xf numFmtId="0" fontId="8" fillId="0" borderId="15" xfId="0" applyFont="1" applyBorder="1" applyAlignment="1" applyProtection="1">
      <alignment horizontal="center"/>
      <protection locked="0"/>
    </xf>
    <xf numFmtId="0" fontId="8" fillId="0" borderId="37" xfId="0" applyFont="1" applyBorder="1" applyAlignment="1">
      <alignment horizontal="center" vertical="center"/>
    </xf>
    <xf numFmtId="0" fontId="22" fillId="4" borderId="41"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8" fillId="4" borderId="39" xfId="0" applyFont="1" applyFill="1" applyBorder="1" applyAlignment="1">
      <alignment horizontal="center" vertical="center"/>
    </xf>
    <xf numFmtId="0" fontId="8" fillId="0" borderId="12"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4" borderId="41" xfId="0" applyFont="1" applyFill="1" applyBorder="1" applyProtection="1">
      <protection locked="0"/>
    </xf>
    <xf numFmtId="0" fontId="8" fillId="4" borderId="43" xfId="0" applyFont="1" applyFill="1" applyBorder="1" applyAlignment="1">
      <alignment horizontal="center" vertical="center"/>
    </xf>
    <xf numFmtId="0" fontId="8" fillId="11" borderId="0" xfId="0" applyFont="1" applyFill="1" applyProtection="1">
      <protection locked="0"/>
    </xf>
    <xf numFmtId="0" fontId="9" fillId="0" borderId="0" xfId="0" applyFont="1" applyAlignment="1">
      <alignment horizontal="center" vertical="center"/>
    </xf>
    <xf numFmtId="0" fontId="2" fillId="3" borderId="10" xfId="0" applyFont="1" applyFill="1" applyBorder="1" applyAlignment="1">
      <alignment horizontal="center"/>
    </xf>
    <xf numFmtId="0" fontId="8" fillId="5" borderId="8" xfId="0" applyFont="1" applyFill="1" applyBorder="1" applyAlignment="1">
      <alignment horizontal="left"/>
    </xf>
    <xf numFmtId="0" fontId="8" fillId="5" borderId="9" xfId="0" applyFont="1" applyFill="1" applyBorder="1"/>
    <xf numFmtId="0" fontId="8" fillId="5" borderId="1" xfId="0" applyFont="1" applyFill="1" applyBorder="1"/>
    <xf numFmtId="1" fontId="2" fillId="3" borderId="13" xfId="0" applyNumberFormat="1" applyFont="1" applyFill="1" applyBorder="1" applyAlignment="1">
      <alignment horizontal="center"/>
    </xf>
    <xf numFmtId="0" fontId="2" fillId="3" borderId="14" xfId="0" applyFont="1" applyFill="1" applyBorder="1" applyAlignment="1">
      <alignment horizontal="center"/>
    </xf>
    <xf numFmtId="0" fontId="8" fillId="6" borderId="34" xfId="0" applyFont="1" applyFill="1" applyBorder="1"/>
    <xf numFmtId="0" fontId="2" fillId="0" borderId="0" xfId="0" applyFont="1" applyAlignment="1" applyProtection="1">
      <alignment horizontal="center" vertical="center" wrapText="1"/>
      <protection locked="0"/>
    </xf>
    <xf numFmtId="0" fontId="2" fillId="2" borderId="5" xfId="0" applyFont="1" applyFill="1" applyBorder="1" applyAlignment="1">
      <alignment horizontal="left"/>
    </xf>
    <xf numFmtId="0" fontId="2" fillId="0" borderId="1" xfId="0" applyFont="1" applyBorder="1" applyAlignment="1">
      <alignment horizontal="center" vertical="center"/>
    </xf>
    <xf numFmtId="0" fontId="2" fillId="2" borderId="3" xfId="0" applyFont="1" applyFill="1" applyBorder="1"/>
    <xf numFmtId="0" fontId="2" fillId="2" borderId="2" xfId="0" applyFont="1" applyFill="1" applyBorder="1" applyAlignment="1">
      <alignment horizontal="left"/>
    </xf>
    <xf numFmtId="0" fontId="2" fillId="3" borderId="8" xfId="0" applyFont="1" applyFill="1" applyBorder="1" applyAlignment="1">
      <alignment vertical="center"/>
    </xf>
    <xf numFmtId="0" fontId="2" fillId="3" borderId="9" xfId="0" applyFont="1" applyFill="1" applyBorder="1" applyAlignment="1">
      <alignment vertical="center"/>
    </xf>
    <xf numFmtId="0" fontId="2" fillId="3" borderId="17" xfId="0" applyFont="1" applyFill="1" applyBorder="1" applyAlignment="1">
      <alignment vertical="center"/>
    </xf>
    <xf numFmtId="0" fontId="8" fillId="6" borderId="33" xfId="0" applyFont="1" applyFill="1" applyBorder="1" applyAlignment="1">
      <alignment vertical="center"/>
    </xf>
    <xf numFmtId="0" fontId="2" fillId="3" borderId="21" xfId="0" applyFont="1" applyFill="1" applyBorder="1" applyAlignment="1">
      <alignment vertical="center"/>
    </xf>
    <xf numFmtId="0" fontId="2" fillId="3" borderId="16" xfId="0" applyFont="1" applyFill="1" applyBorder="1" applyAlignment="1">
      <alignment vertical="center"/>
    </xf>
    <xf numFmtId="0" fontId="2" fillId="3" borderId="26" xfId="0" applyFont="1" applyFill="1" applyBorder="1"/>
    <xf numFmtId="0" fontId="2" fillId="3" borderId="28" xfId="0" applyFont="1" applyFill="1" applyBorder="1"/>
    <xf numFmtId="0" fontId="2" fillId="2" borderId="20" xfId="0" applyFont="1" applyFill="1" applyBorder="1" applyAlignment="1">
      <alignment horizontal="left" vertical="center"/>
    </xf>
    <xf numFmtId="0" fontId="8" fillId="6" borderId="21" xfId="0" applyFont="1" applyFill="1" applyBorder="1" applyAlignment="1">
      <alignment vertical="center"/>
    </xf>
    <xf numFmtId="0" fontId="8" fillId="5" borderId="20" xfId="0" applyFont="1" applyFill="1" applyBorder="1" applyAlignment="1">
      <alignment horizontal="left"/>
    </xf>
    <xf numFmtId="1" fontId="8" fillId="5" borderId="20" xfId="0" applyNumberFormat="1" applyFont="1" applyFill="1" applyBorder="1"/>
    <xf numFmtId="0" fontId="8" fillId="5" borderId="21" xfId="0" applyFont="1" applyFill="1" applyBorder="1"/>
    <xf numFmtId="0" fontId="8" fillId="6" borderId="33" xfId="0" applyFont="1" applyFill="1" applyBorder="1"/>
    <xf numFmtId="1" fontId="8" fillId="6" borderId="33" xfId="0" applyNumberFormat="1" applyFont="1" applyFill="1" applyBorder="1"/>
    <xf numFmtId="1" fontId="2" fillId="2" borderId="41" xfId="0" applyNumberFormat="1" applyFont="1" applyFill="1" applyBorder="1" applyAlignment="1">
      <alignment horizontal="center"/>
    </xf>
    <xf numFmtId="0" fontId="8" fillId="0" borderId="25" xfId="0" applyFont="1" applyBorder="1" applyAlignment="1">
      <alignment horizontal="center" vertical="center"/>
    </xf>
    <xf numFmtId="0" fontId="0" fillId="0" borderId="0" xfId="0" applyAlignment="1">
      <alignment vertical="center"/>
    </xf>
    <xf numFmtId="0" fontId="8" fillId="5" borderId="2" xfId="0" applyFont="1" applyFill="1" applyBorder="1"/>
    <xf numFmtId="0" fontId="8" fillId="5" borderId="3" xfId="0" applyFont="1" applyFill="1" applyBorder="1"/>
    <xf numFmtId="0" fontId="8" fillId="5" borderId="4" xfId="0" applyFont="1" applyFill="1" applyBorder="1"/>
    <xf numFmtId="1" fontId="2" fillId="3" borderId="41" xfId="0" applyNumberFormat="1" applyFont="1" applyFill="1" applyBorder="1" applyAlignment="1">
      <alignment horizontal="center"/>
    </xf>
    <xf numFmtId="1" fontId="2" fillId="3" borderId="18" xfId="0" applyNumberFormat="1" applyFont="1" applyFill="1" applyBorder="1" applyAlignment="1">
      <alignment horizontal="center"/>
    </xf>
    <xf numFmtId="0" fontId="8" fillId="6" borderId="20" xfId="0" applyFont="1" applyFill="1" applyBorder="1" applyAlignment="1">
      <alignment horizontal="left"/>
    </xf>
    <xf numFmtId="0" fontId="8" fillId="6" borderId="21" xfId="0" applyFont="1" applyFill="1" applyBorder="1"/>
    <xf numFmtId="0" fontId="2" fillId="0" borderId="34" xfId="0" applyFont="1" applyBorder="1" applyAlignment="1">
      <alignment horizontal="center" vertical="center"/>
    </xf>
    <xf numFmtId="0" fontId="2" fillId="2" borderId="33" xfId="0" applyFont="1" applyFill="1" applyBorder="1" applyAlignment="1">
      <alignment horizontal="left" vertical="center"/>
    </xf>
    <xf numFmtId="0" fontId="8" fillId="6" borderId="34" xfId="0" applyFont="1" applyFill="1" applyBorder="1" applyAlignment="1">
      <alignment vertical="center"/>
    </xf>
    <xf numFmtId="0" fontId="2" fillId="2" borderId="21" xfId="0" applyFont="1" applyFill="1" applyBorder="1" applyAlignment="1">
      <alignment vertical="center"/>
    </xf>
    <xf numFmtId="0" fontId="8" fillId="5" borderId="20" xfId="0" applyFont="1" applyFill="1" applyBorder="1"/>
    <xf numFmtId="0" fontId="2" fillId="3" borderId="8" xfId="0" applyFont="1" applyFill="1" applyBorder="1"/>
    <xf numFmtId="0" fontId="2" fillId="3" borderId="9" xfId="0" applyFont="1" applyFill="1" applyBorder="1"/>
    <xf numFmtId="0" fontId="8" fillId="5" borderId="20" xfId="0" applyFont="1" applyFill="1" applyBorder="1" applyAlignment="1">
      <alignment wrapText="1"/>
    </xf>
    <xf numFmtId="0" fontId="8" fillId="5" borderId="20" xfId="0" applyFont="1" applyFill="1" applyBorder="1" applyAlignment="1">
      <alignment vertical="center"/>
    </xf>
    <xf numFmtId="0" fontId="8" fillId="5" borderId="21" xfId="0" applyFont="1" applyFill="1" applyBorder="1" applyAlignment="1">
      <alignment vertical="center"/>
    </xf>
    <xf numFmtId="0" fontId="8" fillId="5" borderId="7" xfId="0" applyFont="1" applyFill="1" applyBorder="1"/>
    <xf numFmtId="0" fontId="8" fillId="6" borderId="7" xfId="0" applyFont="1" applyFill="1" applyBorder="1"/>
    <xf numFmtId="0" fontId="8" fillId="6" borderId="17" xfId="0" applyFont="1" applyFill="1" applyBorder="1"/>
    <xf numFmtId="0" fontId="8" fillId="5" borderId="19" xfId="0" applyFont="1" applyFill="1" applyBorder="1" applyAlignment="1">
      <alignment vertical="center"/>
    </xf>
    <xf numFmtId="0" fontId="8" fillId="6" borderId="19" xfId="0" applyFont="1" applyFill="1" applyBorder="1" applyAlignment="1">
      <alignment vertical="center"/>
    </xf>
    <xf numFmtId="0" fontId="8" fillId="5" borderId="15" xfId="0" applyFont="1" applyFill="1" applyBorder="1"/>
    <xf numFmtId="0" fontId="8" fillId="5" borderId="17" xfId="0" applyFont="1" applyFill="1" applyBorder="1"/>
    <xf numFmtId="0" fontId="2" fillId="3" borderId="17" xfId="0" applyFont="1" applyFill="1" applyBorder="1"/>
    <xf numFmtId="0" fontId="2" fillId="2" borderId="19" xfId="0" applyFont="1" applyFill="1" applyBorder="1" applyAlignment="1">
      <alignment vertical="center"/>
    </xf>
    <xf numFmtId="0" fontId="8" fillId="5" borderId="19" xfId="0" applyFont="1" applyFill="1" applyBorder="1"/>
    <xf numFmtId="0" fontId="2" fillId="2" borderId="7" xfId="0" applyFont="1" applyFill="1" applyBorder="1" applyAlignment="1">
      <alignment vertical="center"/>
    </xf>
    <xf numFmtId="0" fontId="2" fillId="3" borderId="7" xfId="0" applyFont="1" applyFill="1" applyBorder="1"/>
    <xf numFmtId="0" fontId="2" fillId="2" borderId="15" xfId="0" applyFont="1" applyFill="1" applyBorder="1"/>
    <xf numFmtId="0" fontId="2" fillId="3" borderId="14" xfId="0" applyFont="1" applyFill="1" applyBorder="1"/>
    <xf numFmtId="0" fontId="2" fillId="2" borderId="7" xfId="0" applyFont="1" applyFill="1" applyBorder="1"/>
    <xf numFmtId="0" fontId="2" fillId="3" borderId="3" xfId="0" applyFont="1" applyFill="1" applyBorder="1"/>
    <xf numFmtId="0" fontId="2" fillId="3" borderId="15" xfId="0" applyFont="1" applyFill="1" applyBorder="1"/>
    <xf numFmtId="1" fontId="2" fillId="3" borderId="44" xfId="0" applyNumberFormat="1" applyFont="1" applyFill="1" applyBorder="1" applyAlignment="1">
      <alignment horizontal="center"/>
    </xf>
    <xf numFmtId="9" fontId="0" fillId="0" borderId="0" xfId="1" applyFont="1"/>
    <xf numFmtId="0" fontId="9" fillId="0" borderId="0" xfId="0" applyFont="1"/>
    <xf numFmtId="0" fontId="8" fillId="10" borderId="44" xfId="0" applyFont="1" applyFill="1" applyBorder="1" applyAlignment="1" applyProtection="1">
      <alignment horizontal="center"/>
      <protection locked="0"/>
    </xf>
    <xf numFmtId="0" fontId="8" fillId="10" borderId="45" xfId="0" applyFont="1" applyFill="1" applyBorder="1" applyAlignment="1">
      <alignment horizontal="center"/>
    </xf>
    <xf numFmtId="0" fontId="8" fillId="10" borderId="36" xfId="0" applyFont="1" applyFill="1" applyBorder="1" applyAlignment="1" applyProtection="1">
      <alignment horizontal="center" vertical="center"/>
      <protection locked="0"/>
    </xf>
    <xf numFmtId="0" fontId="8" fillId="10" borderId="38" xfId="0" applyFont="1" applyFill="1" applyBorder="1" applyAlignment="1" applyProtection="1">
      <alignment horizontal="center" vertical="center"/>
      <protection locked="0"/>
    </xf>
    <xf numFmtId="0" fontId="8" fillId="10" borderId="42" xfId="0" applyFont="1" applyFill="1" applyBorder="1" applyAlignment="1" applyProtection="1">
      <alignment horizontal="center" vertical="center"/>
      <protection locked="0"/>
    </xf>
    <xf numFmtId="0" fontId="8" fillId="10" borderId="36" xfId="0" quotePrefix="1" applyFont="1" applyFill="1" applyBorder="1" applyAlignment="1" applyProtection="1">
      <alignment horizontal="center" vertical="center" wrapText="1"/>
      <protection locked="0"/>
    </xf>
    <xf numFmtId="0" fontId="8" fillId="10" borderId="36" xfId="0" applyFont="1" applyFill="1" applyBorder="1" applyAlignment="1" applyProtection="1">
      <alignment horizontal="center" vertical="center" wrapText="1"/>
      <protection locked="0"/>
    </xf>
    <xf numFmtId="0" fontId="8" fillId="10" borderId="22" xfId="0" applyFont="1" applyFill="1" applyBorder="1" applyAlignment="1">
      <alignment horizontal="center" vertical="center"/>
    </xf>
    <xf numFmtId="0" fontId="3" fillId="0" borderId="0" xfId="0" applyFont="1" applyAlignment="1">
      <alignment horizontal="center"/>
    </xf>
    <xf numFmtId="0" fontId="2" fillId="3" borderId="22" xfId="0" applyFont="1" applyFill="1" applyBorder="1" applyAlignment="1">
      <alignment horizontal="center" vertical="center"/>
    </xf>
    <xf numFmtId="0" fontId="2" fillId="2" borderId="15" xfId="0" applyFont="1" applyFill="1" applyBorder="1" applyAlignment="1">
      <alignment horizontal="center"/>
    </xf>
    <xf numFmtId="0" fontId="2" fillId="3" borderId="7" xfId="0" applyFont="1" applyFill="1" applyBorder="1" applyAlignment="1">
      <alignment horizontal="center"/>
    </xf>
    <xf numFmtId="0" fontId="2" fillId="2" borderId="7" xfId="0" applyFont="1" applyFill="1" applyBorder="1" applyAlignment="1">
      <alignment horizontal="center"/>
    </xf>
    <xf numFmtId="0" fontId="2" fillId="0" borderId="6" xfId="0" applyFont="1" applyBorder="1" applyAlignment="1">
      <alignment horizontal="center" vertical="center"/>
    </xf>
    <xf numFmtId="0" fontId="2" fillId="2" borderId="4" xfId="0" applyFont="1" applyFill="1" applyBorder="1" applyAlignment="1">
      <alignment horizontal="center"/>
    </xf>
    <xf numFmtId="0" fontId="2" fillId="2" borderId="0" xfId="0" applyFont="1" applyFill="1" applyAlignment="1">
      <alignment horizontal="center"/>
    </xf>
    <xf numFmtId="0" fontId="2" fillId="3" borderId="16" xfId="0" applyFont="1" applyFill="1" applyBorder="1" applyAlignment="1">
      <alignment horizontal="center"/>
    </xf>
    <xf numFmtId="0" fontId="2" fillId="3" borderId="19" xfId="0" applyFont="1" applyFill="1" applyBorder="1" applyAlignment="1">
      <alignment horizontal="center"/>
    </xf>
    <xf numFmtId="0" fontId="2" fillId="3" borderId="22" xfId="0" applyFont="1" applyFill="1" applyBorder="1" applyAlignment="1" applyProtection="1">
      <alignment horizontal="center" vertical="center"/>
      <protection locked="0"/>
    </xf>
    <xf numFmtId="0" fontId="2" fillId="3" borderId="7" xfId="0" applyFont="1" applyFill="1" applyBorder="1" applyAlignment="1">
      <alignment vertical="center"/>
    </xf>
    <xf numFmtId="0" fontId="8" fillId="5" borderId="7" xfId="0" applyFont="1" applyFill="1" applyBorder="1" applyAlignment="1">
      <alignment vertical="center"/>
    </xf>
    <xf numFmtId="1" fontId="8" fillId="6" borderId="6" xfId="0" applyNumberFormat="1" applyFont="1" applyFill="1" applyBorder="1"/>
    <xf numFmtId="1" fontId="8" fillId="6" borderId="7" xfId="0" applyNumberFormat="1" applyFont="1" applyFill="1" applyBorder="1"/>
    <xf numFmtId="0" fontId="8" fillId="6" borderId="7" xfId="0" applyFont="1" applyFill="1" applyBorder="1" applyAlignment="1">
      <alignment vertical="center"/>
    </xf>
    <xf numFmtId="1" fontId="2" fillId="2" borderId="0" xfId="0" applyNumberFormat="1" applyFont="1" applyFill="1" applyAlignment="1">
      <alignment horizontal="center"/>
    </xf>
    <xf numFmtId="0" fontId="2" fillId="3" borderId="0" xfId="0" applyFont="1" applyFill="1" applyAlignment="1">
      <alignment horizontal="center"/>
    </xf>
    <xf numFmtId="1" fontId="2" fillId="3" borderId="11" xfId="0" applyNumberFormat="1" applyFont="1" applyFill="1" applyBorder="1" applyAlignment="1">
      <alignment horizontal="center"/>
    </xf>
    <xf numFmtId="0" fontId="8" fillId="6" borderId="15" xfId="0" applyFont="1" applyFill="1" applyBorder="1"/>
    <xf numFmtId="0" fontId="8" fillId="6" borderId="0" xfId="0" applyFont="1" applyFill="1" applyAlignment="1">
      <alignment horizontal="left"/>
    </xf>
    <xf numFmtId="1" fontId="8" fillId="5" borderId="6" xfId="0" applyNumberFormat="1" applyFont="1" applyFill="1" applyBorder="1"/>
    <xf numFmtId="1" fontId="8" fillId="5" borderId="7" xfId="0" applyNumberFormat="1" applyFont="1" applyFill="1" applyBorder="1"/>
    <xf numFmtId="1" fontId="8" fillId="6" borderId="2" xfId="0" applyNumberFormat="1" applyFont="1" applyFill="1" applyBorder="1"/>
    <xf numFmtId="1" fontId="8" fillId="6" borderId="3" xfId="0" applyNumberFormat="1" applyFont="1" applyFill="1" applyBorder="1"/>
    <xf numFmtId="1" fontId="8" fillId="6" borderId="15" xfId="0" applyNumberFormat="1" applyFont="1" applyFill="1" applyBorder="1"/>
    <xf numFmtId="1" fontId="2" fillId="2" borderId="50" xfId="0" applyNumberFormat="1" applyFont="1" applyFill="1" applyBorder="1" applyAlignment="1">
      <alignment horizontal="center"/>
    </xf>
    <xf numFmtId="0" fontId="2" fillId="2" borderId="1" xfId="0" applyFont="1" applyFill="1" applyBorder="1" applyAlignment="1">
      <alignment horizontal="center"/>
    </xf>
    <xf numFmtId="0" fontId="2" fillId="2" borderId="16" xfId="0" applyFont="1" applyFill="1" applyBorder="1" applyAlignment="1">
      <alignment horizontal="center"/>
    </xf>
    <xf numFmtId="0" fontId="2" fillId="0" borderId="49" xfId="0" applyFont="1" applyBorder="1" applyAlignment="1">
      <alignment horizontal="center" vertical="center"/>
    </xf>
    <xf numFmtId="1" fontId="2" fillId="3" borderId="0" xfId="0" applyNumberFormat="1" applyFont="1" applyFill="1" applyAlignment="1">
      <alignment horizontal="center"/>
    </xf>
    <xf numFmtId="0" fontId="8" fillId="5" borderId="24" xfId="0" applyFont="1" applyFill="1" applyBorder="1"/>
    <xf numFmtId="0" fontId="8" fillId="6" borderId="24" xfId="0" applyFont="1" applyFill="1" applyBorder="1" applyAlignment="1">
      <alignment horizontal="left"/>
    </xf>
    <xf numFmtId="3" fontId="2" fillId="0" borderId="0" xfId="0" applyNumberFormat="1" applyFont="1"/>
    <xf numFmtId="0" fontId="6" fillId="0" borderId="1" xfId="0" applyFont="1" applyBorder="1" applyAlignment="1">
      <alignment horizontal="right"/>
    </xf>
    <xf numFmtId="1" fontId="8" fillId="5" borderId="8" xfId="0" applyNumberFormat="1" applyFont="1" applyFill="1" applyBorder="1"/>
    <xf numFmtId="6" fontId="2" fillId="0" borderId="0" xfId="0" applyNumberFormat="1" applyFont="1"/>
    <xf numFmtId="0" fontId="8" fillId="5" borderId="33" xfId="0" applyFont="1" applyFill="1" applyBorder="1"/>
    <xf numFmtId="0" fontId="8" fillId="5" borderId="34" xfId="0" applyFont="1" applyFill="1" applyBorder="1"/>
    <xf numFmtId="0" fontId="8" fillId="5" borderId="10" xfId="0" applyFont="1" applyFill="1" applyBorder="1"/>
    <xf numFmtId="0" fontId="2" fillId="3" borderId="29" xfId="0" applyFont="1" applyFill="1" applyBorder="1" applyAlignment="1">
      <alignment horizontal="center"/>
    </xf>
    <xf numFmtId="0" fontId="2" fillId="3" borderId="27" xfId="0" applyFont="1" applyFill="1" applyBorder="1" applyAlignment="1">
      <alignment horizontal="center"/>
    </xf>
    <xf numFmtId="0" fontId="2" fillId="2" borderId="29" xfId="0" applyFont="1" applyFill="1" applyBorder="1" applyAlignment="1">
      <alignment horizontal="center"/>
    </xf>
    <xf numFmtId="0" fontId="8" fillId="5" borderId="32" xfId="0" applyFont="1" applyFill="1" applyBorder="1"/>
    <xf numFmtId="0" fontId="8" fillId="5" borderId="24" xfId="0" applyFont="1" applyFill="1" applyBorder="1" applyAlignment="1">
      <alignment wrapText="1"/>
    </xf>
    <xf numFmtId="0" fontId="2" fillId="2" borderId="24" xfId="0" applyFont="1" applyFill="1" applyBorder="1"/>
    <xf numFmtId="0" fontId="2" fillId="3" borderId="24" xfId="0" applyFont="1" applyFill="1" applyBorder="1" applyAlignment="1">
      <alignment horizontal="left"/>
    </xf>
    <xf numFmtId="0" fontId="2" fillId="3" borderId="25" xfId="0" applyFont="1" applyFill="1" applyBorder="1" applyAlignment="1">
      <alignment vertical="center"/>
    </xf>
    <xf numFmtId="9" fontId="2" fillId="0" borderId="0" xfId="1" applyFont="1" applyFill="1" applyBorder="1" applyAlignment="1">
      <alignment horizontal="center"/>
    </xf>
    <xf numFmtId="0" fontId="0" fillId="0" borderId="0" xfId="0" quotePrefix="1"/>
    <xf numFmtId="0" fontId="8" fillId="6" borderId="20" xfId="0" applyFont="1" applyFill="1" applyBorder="1"/>
    <xf numFmtId="0" fontId="8" fillId="6" borderId="19" xfId="0" applyFont="1" applyFill="1" applyBorder="1"/>
    <xf numFmtId="0" fontId="2" fillId="3" borderId="4" xfId="0" applyFont="1" applyFill="1" applyBorder="1" applyAlignment="1">
      <alignment horizontal="center"/>
    </xf>
    <xf numFmtId="0" fontId="8" fillId="0" borderId="49" xfId="0" applyFont="1" applyBorder="1" applyAlignment="1">
      <alignment horizontal="center" vertical="center"/>
    </xf>
    <xf numFmtId="0" fontId="8" fillId="0" borderId="36" xfId="0" applyFont="1" applyBorder="1" applyAlignment="1">
      <alignment horizontal="center" vertical="center"/>
    </xf>
    <xf numFmtId="0" fontId="0" fillId="0" borderId="49" xfId="0"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8" fillId="5" borderId="2" xfId="0" applyFont="1" applyFill="1" applyBorder="1" applyAlignment="1">
      <alignment wrapText="1"/>
    </xf>
    <xf numFmtId="0" fontId="8" fillId="5" borderId="2" xfId="0" applyFont="1" applyFill="1" applyBorder="1" applyAlignment="1">
      <alignment vertical="center"/>
    </xf>
    <xf numFmtId="0" fontId="8" fillId="5" borderId="3" xfId="0" applyFont="1" applyFill="1" applyBorder="1" applyAlignment="1">
      <alignment vertical="center"/>
    </xf>
    <xf numFmtId="0" fontId="8" fillId="5" borderId="15" xfId="0" applyFont="1" applyFill="1" applyBorder="1" applyAlignment="1">
      <alignment vertical="center"/>
    </xf>
    <xf numFmtId="1" fontId="2" fillId="3" borderId="50" xfId="0" applyNumberFormat="1" applyFont="1" applyFill="1" applyBorder="1" applyAlignment="1">
      <alignment horizontal="center"/>
    </xf>
    <xf numFmtId="0" fontId="2" fillId="3" borderId="1" xfId="0" applyFont="1" applyFill="1" applyBorder="1" applyAlignment="1">
      <alignment horizontal="center"/>
    </xf>
    <xf numFmtId="1" fontId="8" fillId="5" borderId="21" xfId="0" applyNumberFormat="1" applyFont="1" applyFill="1" applyBorder="1"/>
    <xf numFmtId="1" fontId="8" fillId="5" borderId="19" xfId="0" applyNumberFormat="1" applyFont="1" applyFill="1" applyBorder="1"/>
    <xf numFmtId="0" fontId="2" fillId="3" borderId="20" xfId="0" applyFont="1" applyFill="1" applyBorder="1"/>
    <xf numFmtId="0" fontId="2" fillId="3" borderId="21" xfId="0" applyFont="1" applyFill="1" applyBorder="1"/>
    <xf numFmtId="0" fontId="2" fillId="3" borderId="19" xfId="0" applyFont="1" applyFill="1" applyBorder="1"/>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15" xfId="0" applyFont="1" applyFill="1" applyBorder="1" applyAlignment="1">
      <alignment vertical="center"/>
    </xf>
    <xf numFmtId="0" fontId="8" fillId="0" borderId="54" xfId="0" applyFont="1" applyBorder="1" applyAlignment="1">
      <alignment horizontal="center" vertical="center"/>
    </xf>
    <xf numFmtId="0" fontId="2" fillId="2" borderId="33" xfId="0" applyFont="1" applyFill="1" applyBorder="1" applyAlignment="1">
      <alignment vertical="center"/>
    </xf>
    <xf numFmtId="0" fontId="2" fillId="2" borderId="34" xfId="0" applyFont="1" applyFill="1" applyBorder="1" applyAlignment="1">
      <alignment vertical="center"/>
    </xf>
    <xf numFmtId="0" fontId="2" fillId="2" borderId="10" xfId="0" applyFont="1" applyFill="1" applyBorder="1" applyAlignment="1">
      <alignment vertical="center"/>
    </xf>
    <xf numFmtId="1" fontId="8" fillId="6" borderId="34" xfId="0" applyNumberFormat="1" applyFont="1" applyFill="1" applyBorder="1"/>
    <xf numFmtId="1" fontId="8" fillId="6" borderId="10" xfId="0" applyNumberFormat="1" applyFont="1" applyFill="1" applyBorder="1"/>
    <xf numFmtId="0" fontId="2" fillId="0" borderId="35" xfId="0" applyFont="1" applyBorder="1" applyAlignment="1">
      <alignment horizontal="center" vertical="center"/>
    </xf>
    <xf numFmtId="0" fontId="2" fillId="2" borderId="26" xfId="0" applyFont="1" applyFill="1" applyBorder="1" applyAlignment="1">
      <alignment vertical="center"/>
    </xf>
    <xf numFmtId="0" fontId="2" fillId="2" borderId="28" xfId="0" applyFont="1" applyFill="1" applyBorder="1" applyAlignment="1">
      <alignment vertical="center"/>
    </xf>
    <xf numFmtId="0" fontId="2" fillId="2" borderId="14" xfId="0" applyFont="1" applyFill="1" applyBorder="1" applyAlignment="1">
      <alignment vertical="center"/>
    </xf>
    <xf numFmtId="0" fontId="2" fillId="2" borderId="27" xfId="0" applyFont="1" applyFill="1" applyBorder="1" applyAlignment="1">
      <alignment horizontal="center"/>
    </xf>
    <xf numFmtId="0" fontId="8" fillId="0" borderId="56" xfId="0" applyFont="1" applyBorder="1" applyAlignment="1">
      <alignment horizontal="center" vertical="center"/>
    </xf>
    <xf numFmtId="0" fontId="2" fillId="3" borderId="57" xfId="0" applyFont="1" applyFill="1" applyBorder="1"/>
    <xf numFmtId="0" fontId="2" fillId="3" borderId="58" xfId="0" applyFont="1" applyFill="1" applyBorder="1"/>
    <xf numFmtId="0" fontId="2" fillId="3" borderId="55" xfId="0" applyFont="1" applyFill="1" applyBorder="1"/>
    <xf numFmtId="0" fontId="2" fillId="3" borderId="59" xfId="0" applyFont="1" applyFill="1" applyBorder="1" applyAlignment="1">
      <alignment horizontal="center"/>
    </xf>
    <xf numFmtId="0" fontId="2" fillId="3" borderId="55" xfId="0" applyFont="1" applyFill="1" applyBorder="1" applyAlignment="1">
      <alignment horizontal="center"/>
    </xf>
    <xf numFmtId="0" fontId="8" fillId="6" borderId="10" xfId="0" applyFont="1" applyFill="1" applyBorder="1" applyAlignment="1">
      <alignment vertical="center"/>
    </xf>
    <xf numFmtId="0" fontId="8" fillId="5" borderId="4" xfId="0" applyFont="1" applyFill="1" applyBorder="1" applyAlignment="1">
      <alignment horizontal="left"/>
    </xf>
    <xf numFmtId="1" fontId="2" fillId="3" borderId="4" xfId="0" applyNumberFormat="1" applyFont="1" applyFill="1" applyBorder="1" applyAlignment="1">
      <alignment horizontal="center"/>
    </xf>
    <xf numFmtId="1" fontId="2" fillId="3" borderId="1" xfId="0" applyNumberFormat="1" applyFont="1" applyFill="1" applyBorder="1" applyAlignment="1">
      <alignment horizontal="center"/>
    </xf>
    <xf numFmtId="0" fontId="2" fillId="3" borderId="49" xfId="0" applyFont="1" applyFill="1" applyBorder="1" applyAlignment="1">
      <alignment horizontal="left" vertical="center"/>
    </xf>
    <xf numFmtId="1" fontId="2" fillId="3" borderId="16" xfId="0" applyNumberFormat="1" applyFont="1" applyFill="1" applyBorder="1" applyAlignment="1">
      <alignment horizontal="center"/>
    </xf>
    <xf numFmtId="0" fontId="2" fillId="0" borderId="21" xfId="0" applyFont="1" applyBorder="1" applyAlignment="1">
      <alignment horizontal="center" vertical="center"/>
    </xf>
    <xf numFmtId="164" fontId="0" fillId="0" borderId="0" xfId="1" applyNumberFormat="1" applyFont="1"/>
    <xf numFmtId="0" fontId="6" fillId="0" borderId="1" xfId="0" applyFont="1" applyBorder="1"/>
    <xf numFmtId="0" fontId="0" fillId="0" borderId="36" xfId="0" applyBorder="1" applyAlignment="1">
      <alignment horizontal="center" vertical="center"/>
    </xf>
    <xf numFmtId="0" fontId="2" fillId="2" borderId="20" xfId="0" applyFont="1" applyFill="1" applyBorder="1"/>
    <xf numFmtId="0" fontId="2" fillId="2" borderId="21" xfId="0" applyFont="1" applyFill="1" applyBorder="1"/>
    <xf numFmtId="0" fontId="2" fillId="2" borderId="16" xfId="0" applyFont="1" applyFill="1" applyBorder="1"/>
    <xf numFmtId="0" fontId="2" fillId="2" borderId="19" xfId="0" applyFont="1" applyFill="1" applyBorder="1"/>
    <xf numFmtId="10" fontId="0" fillId="0" borderId="0" xfId="1" applyNumberFormat="1" applyFont="1"/>
    <xf numFmtId="0" fontId="7" fillId="0" borderId="29" xfId="0" applyFont="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5" fillId="0" borderId="0" xfId="0" applyFont="1" applyAlignment="1">
      <alignment horizontal="center" vertical="center"/>
    </xf>
    <xf numFmtId="0" fontId="6" fillId="0" borderId="0" xfId="0" applyFont="1" applyAlignment="1">
      <alignment horizontal="center" vertical="center" wrapText="1"/>
    </xf>
    <xf numFmtId="0" fontId="6" fillId="8" borderId="11" xfId="0" applyFont="1" applyFill="1" applyBorder="1" applyAlignment="1" applyProtection="1">
      <alignment horizontal="center" vertical="center" wrapText="1"/>
      <protection locked="0"/>
    </xf>
    <xf numFmtId="0" fontId="6" fillId="8" borderId="10" xfId="0" applyFont="1" applyFill="1" applyBorder="1" applyAlignment="1" applyProtection="1">
      <alignment horizontal="center" vertical="center" wrapText="1"/>
      <protection locked="0"/>
    </xf>
    <xf numFmtId="0" fontId="6" fillId="8" borderId="13" xfId="0" applyFont="1" applyFill="1" applyBorder="1" applyAlignment="1" applyProtection="1">
      <alignment horizontal="center" vertical="center" wrapText="1"/>
      <protection locked="0"/>
    </xf>
    <xf numFmtId="0" fontId="6" fillId="8" borderId="14" xfId="0" applyFont="1" applyFill="1" applyBorder="1" applyAlignment="1" applyProtection="1">
      <alignment horizontal="center" vertical="center" wrapText="1"/>
      <protection locked="0"/>
    </xf>
    <xf numFmtId="0" fontId="2" fillId="7" borderId="0" xfId="0" applyFont="1" applyFill="1" applyAlignment="1" applyProtection="1">
      <alignment horizontal="center"/>
      <protection locked="0"/>
    </xf>
    <xf numFmtId="0" fontId="12" fillId="10" borderId="11" xfId="0" applyFont="1" applyFill="1" applyBorder="1" applyAlignment="1" applyProtection="1">
      <alignment horizontal="center" vertical="center" wrapText="1"/>
      <protection locked="0"/>
    </xf>
    <xf numFmtId="0" fontId="12" fillId="10" borderId="10" xfId="0" applyFont="1" applyFill="1" applyBorder="1" applyAlignment="1" applyProtection="1">
      <alignment horizontal="center" vertical="center" wrapText="1"/>
      <protection locked="0"/>
    </xf>
    <xf numFmtId="0" fontId="12" fillId="10" borderId="46" xfId="0" applyFont="1" applyFill="1" applyBorder="1" applyAlignment="1" applyProtection="1">
      <alignment horizontal="center" vertical="center" wrapText="1"/>
      <protection locked="0"/>
    </xf>
    <xf numFmtId="0" fontId="12" fillId="10" borderId="47" xfId="0" applyFont="1" applyFill="1" applyBorder="1" applyAlignment="1" applyProtection="1">
      <alignment horizontal="center" vertical="center" wrapText="1"/>
      <protection locked="0"/>
    </xf>
    <xf numFmtId="0" fontId="12" fillId="10" borderId="13" xfId="0" applyFont="1" applyFill="1" applyBorder="1" applyAlignment="1" applyProtection="1">
      <alignment horizontal="center" vertical="center" wrapText="1"/>
      <protection locked="0"/>
    </xf>
    <xf numFmtId="0" fontId="12" fillId="10" borderId="14" xfId="0" applyFont="1" applyFill="1" applyBorder="1" applyAlignment="1" applyProtection="1">
      <alignment horizontal="center" vertical="center" wrapText="1"/>
      <protection locked="0"/>
    </xf>
    <xf numFmtId="0" fontId="12" fillId="2" borderId="20" xfId="0" applyFont="1" applyFill="1" applyBorder="1" applyAlignment="1" applyProtection="1">
      <alignment horizontal="left" vertical="center"/>
      <protection locked="0"/>
    </xf>
    <xf numFmtId="0" fontId="12" fillId="2" borderId="16" xfId="0" applyFont="1" applyFill="1" applyBorder="1" applyAlignment="1" applyProtection="1">
      <alignment horizontal="left" vertical="center"/>
      <protection locked="0"/>
    </xf>
    <xf numFmtId="0" fontId="12" fillId="2" borderId="21" xfId="0" applyFont="1" applyFill="1" applyBorder="1" applyAlignment="1" applyProtection="1">
      <alignment horizontal="left" vertical="center"/>
      <protection locked="0"/>
    </xf>
    <xf numFmtId="0" fontId="13" fillId="3" borderId="4"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13" fillId="7" borderId="0" xfId="0" applyFont="1" applyFill="1" applyAlignment="1" applyProtection="1">
      <alignment horizontal="left" vertical="center" wrapText="1"/>
      <protection locked="0"/>
    </xf>
    <xf numFmtId="0" fontId="2" fillId="7" borderId="0" xfId="0" applyFont="1" applyFill="1" applyAlignment="1" applyProtection="1">
      <alignment horizontal="left" vertical="center" wrapText="1"/>
      <protection locked="0"/>
    </xf>
    <xf numFmtId="0" fontId="6" fillId="8" borderId="12" xfId="0" applyFont="1" applyFill="1" applyBorder="1" applyAlignment="1" applyProtection="1">
      <alignment horizontal="center" vertical="center" wrapText="1"/>
      <protection locked="0"/>
    </xf>
    <xf numFmtId="0" fontId="6" fillId="8" borderId="7" xfId="0" applyFont="1" applyFill="1" applyBorder="1" applyAlignment="1" applyProtection="1">
      <alignment horizontal="center" vertical="center" wrapText="1"/>
      <protection locked="0"/>
    </xf>
    <xf numFmtId="0" fontId="6" fillId="7" borderId="0" xfId="0" applyFont="1" applyFill="1" applyAlignment="1" applyProtection="1">
      <alignment horizontal="center" vertical="center"/>
      <protection locked="0"/>
    </xf>
    <xf numFmtId="0" fontId="6" fillId="7" borderId="1" xfId="0" applyFont="1" applyFill="1" applyBorder="1" applyAlignment="1" applyProtection="1">
      <alignment horizontal="center" vertical="center"/>
      <protection locked="0"/>
    </xf>
    <xf numFmtId="0" fontId="6"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2" fillId="3" borderId="12"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6" fillId="2" borderId="20" xfId="0" applyFont="1" applyFill="1" applyBorder="1" applyAlignment="1" applyProtection="1">
      <alignment horizontal="left" wrapText="1"/>
      <protection locked="0"/>
    </xf>
    <xf numFmtId="0" fontId="6" fillId="2" borderId="16" xfId="0" applyFont="1" applyFill="1" applyBorder="1" applyAlignment="1" applyProtection="1">
      <alignment horizontal="left" wrapText="1"/>
      <protection locked="0"/>
    </xf>
    <xf numFmtId="0" fontId="6" fillId="2" borderId="21" xfId="0" applyFont="1" applyFill="1" applyBorder="1" applyAlignment="1" applyProtection="1">
      <alignment horizontal="left" wrapText="1"/>
      <protection locked="0"/>
    </xf>
    <xf numFmtId="0" fontId="2" fillId="7" borderId="0" xfId="0" applyFont="1" applyFill="1" applyAlignment="1" applyProtection="1">
      <alignment horizontal="left" vertical="top" wrapText="1"/>
      <protection locked="0"/>
    </xf>
    <xf numFmtId="0" fontId="17" fillId="3" borderId="4"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13" fillId="3" borderId="0" xfId="0" applyFont="1" applyFill="1" applyAlignment="1" applyProtection="1">
      <alignment horizontal="left" vertical="center" wrapText="1"/>
      <protection locked="0"/>
    </xf>
    <xf numFmtId="0" fontId="2" fillId="3" borderId="0" xfId="0" applyFont="1" applyFill="1" applyAlignment="1" applyProtection="1">
      <alignment horizontal="left" vertical="center" wrapText="1"/>
      <protection locked="0"/>
    </xf>
    <xf numFmtId="0" fontId="6" fillId="2" borderId="20" xfId="0" applyFont="1" applyFill="1" applyBorder="1" applyAlignment="1" applyProtection="1">
      <alignment horizontal="left"/>
      <protection locked="0"/>
    </xf>
    <xf numFmtId="0" fontId="6" fillId="2" borderId="16" xfId="0" applyFont="1" applyFill="1" applyBorder="1" applyAlignment="1" applyProtection="1">
      <alignment horizontal="left"/>
      <protection locked="0"/>
    </xf>
    <xf numFmtId="0" fontId="6" fillId="2" borderId="21" xfId="0" applyFont="1" applyFill="1" applyBorder="1" applyAlignment="1" applyProtection="1">
      <alignment horizontal="left"/>
      <protection locked="0"/>
    </xf>
    <xf numFmtId="0" fontId="13" fillId="3" borderId="4"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13" fillId="7" borderId="4" xfId="0" quotePrefix="1" applyFont="1" applyFill="1" applyBorder="1" applyAlignment="1" applyProtection="1">
      <alignment horizontal="left" vertical="center"/>
      <protection locked="0"/>
    </xf>
    <xf numFmtId="0" fontId="2" fillId="7" borderId="4" xfId="0" quotePrefix="1" applyFont="1" applyFill="1" applyBorder="1" applyAlignment="1" applyProtection="1">
      <alignment horizontal="left" vertical="center"/>
      <protection locked="0"/>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35" xfId="0" applyFont="1" applyBorder="1" applyAlignment="1">
      <alignment horizontal="center" vertical="center"/>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32" xfId="0" applyBorder="1" applyAlignment="1">
      <alignment horizontal="center" vertical="center"/>
    </xf>
    <xf numFmtId="0" fontId="2" fillId="0" borderId="48" xfId="0" applyFont="1" applyBorder="1" applyAlignment="1">
      <alignment horizontal="center" vertical="center"/>
    </xf>
    <xf numFmtId="0" fontId="2" fillId="0" borderId="30"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28" xfId="0" applyFont="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cellXfs>
  <cellStyles count="2">
    <cellStyle name="Normal" xfId="0" builtinId="0"/>
    <cellStyle name="Percent" xfId="1" builtinId="5"/>
  </cellStyles>
  <dxfs count="1">
    <dxf>
      <fill>
        <patternFill patternType="solid">
          <fgColor theme="0" tint="-4.9989318521683403E-2"/>
          <bgColor theme="3" tint="0.79998168889431442"/>
        </patternFill>
      </fill>
    </dxf>
  </dxfs>
  <tableStyles count="1" defaultTableStyle="TableStyleMedium2" defaultPivotStyle="PivotStyleLight16">
    <tableStyle name="Table Style 1" pivot="0" count="1" xr9:uid="{E533CCDD-A20F-AA4A-854F-A8DC606C4F5E}">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9BFF4-F0AD-864F-A87A-1CCD4D68F815}">
  <sheetPr>
    <tabColor rgb="FF00B050"/>
    <pageSetUpPr fitToPage="1"/>
  </sheetPr>
  <dimension ref="B1:O41"/>
  <sheetViews>
    <sheetView showGridLines="0" tabSelected="1" zoomScaleNormal="100" workbookViewId="0">
      <pane ySplit="7" topLeftCell="A8" activePane="bottomLeft" state="frozen"/>
      <selection pane="bottomLeft" activeCell="B2" sqref="B2:L2"/>
    </sheetView>
  </sheetViews>
  <sheetFormatPr defaultColWidth="11" defaultRowHeight="15.6"/>
  <cols>
    <col min="1" max="1" width="17" customWidth="1"/>
    <col min="2" max="2" width="26.5" bestFit="1" customWidth="1"/>
    <col min="3" max="3" width="9" customWidth="1"/>
    <col min="4" max="4" width="6.875" customWidth="1"/>
    <col min="5" max="5" width="9" customWidth="1"/>
    <col min="6" max="6" width="6.875" customWidth="1"/>
    <col min="7" max="7" width="9" customWidth="1"/>
    <col min="8" max="8" width="6.875" customWidth="1"/>
    <col min="9" max="9" width="10.375" hidden="1" customWidth="1"/>
    <col min="10" max="10" width="0.125" hidden="1" customWidth="1"/>
    <col min="11" max="11" width="10.375" customWidth="1"/>
    <col min="12" max="14" width="9.875" customWidth="1"/>
    <col min="15" max="15" width="2.5" customWidth="1"/>
  </cols>
  <sheetData>
    <row r="1" spans="2:15">
      <c r="B1" s="1"/>
      <c r="C1" s="1"/>
      <c r="D1" s="1"/>
      <c r="E1" s="1"/>
      <c r="F1" s="1"/>
      <c r="G1" s="1"/>
      <c r="H1" s="1"/>
      <c r="I1" s="1"/>
      <c r="J1" s="1"/>
      <c r="K1" s="1"/>
      <c r="L1" s="1"/>
      <c r="M1" s="1"/>
      <c r="N1" s="1"/>
      <c r="O1" s="1"/>
    </row>
    <row r="2" spans="2:15" ht="17.45">
      <c r="B2" s="405" t="s">
        <v>0</v>
      </c>
      <c r="C2" s="405"/>
      <c r="D2" s="405"/>
      <c r="E2" s="405"/>
      <c r="F2" s="405"/>
      <c r="G2" s="405"/>
      <c r="H2" s="405"/>
      <c r="I2" s="405"/>
      <c r="J2" s="405"/>
      <c r="K2" s="405"/>
      <c r="L2" s="405"/>
      <c r="M2" s="298"/>
      <c r="N2" s="298"/>
      <c r="O2" s="1"/>
    </row>
    <row r="3" spans="2:15">
      <c r="B3" s="1"/>
      <c r="C3" s="1"/>
      <c r="D3" s="1"/>
      <c r="E3" s="406" t="s">
        <v>1</v>
      </c>
      <c r="F3" s="406"/>
      <c r="G3" s="1"/>
      <c r="H3" s="2"/>
      <c r="I3" s="1"/>
      <c r="J3" s="1"/>
      <c r="K3" s="1"/>
      <c r="L3" s="1"/>
      <c r="M3" s="1"/>
      <c r="N3" s="1"/>
      <c r="O3" s="1"/>
    </row>
    <row r="4" spans="2:15">
      <c r="B4" s="1"/>
      <c r="C4" s="1"/>
      <c r="D4" s="1"/>
      <c r="E4" s="1"/>
      <c r="F4" s="1"/>
      <c r="G4" s="1"/>
      <c r="H4" s="1"/>
      <c r="I4" s="1"/>
      <c r="J4" s="1"/>
      <c r="K4" s="1"/>
      <c r="L4" s="1"/>
      <c r="M4" s="1"/>
      <c r="N4" s="1"/>
      <c r="O4" s="1"/>
    </row>
    <row r="5" spans="2:15">
      <c r="B5" s="1"/>
      <c r="C5" s="407" t="s">
        <v>2</v>
      </c>
      <c r="D5" s="407"/>
      <c r="E5" s="407" t="s">
        <v>3</v>
      </c>
      <c r="F5" s="407"/>
      <c r="G5" s="408" t="s">
        <v>4</v>
      </c>
      <c r="H5" s="408"/>
      <c r="J5" s="3"/>
      <c r="K5" s="410" t="s">
        <v>5</v>
      </c>
      <c r="L5" s="1"/>
      <c r="M5" s="1"/>
      <c r="N5" s="1"/>
      <c r="O5" s="1"/>
    </row>
    <row r="6" spans="2:15" ht="17.100000000000001" customHeight="1">
      <c r="B6" s="1"/>
      <c r="C6" s="409" t="s">
        <v>6</v>
      </c>
      <c r="D6" s="409"/>
      <c r="E6" s="409" t="s">
        <v>7</v>
      </c>
      <c r="F6" s="409"/>
      <c r="G6" s="409" t="s">
        <v>8</v>
      </c>
      <c r="H6" s="409"/>
      <c r="J6" s="3"/>
      <c r="K6" s="410"/>
      <c r="L6" s="4" t="s">
        <v>9</v>
      </c>
      <c r="M6" s="4"/>
      <c r="N6" s="4"/>
      <c r="O6" s="1"/>
    </row>
    <row r="7" spans="2:15">
      <c r="B7" s="1"/>
      <c r="C7" s="404" t="s">
        <v>10</v>
      </c>
      <c r="D7" s="404"/>
      <c r="E7" s="404" t="s">
        <v>10</v>
      </c>
      <c r="F7" s="404"/>
      <c r="G7" s="404" t="s">
        <v>10</v>
      </c>
      <c r="H7" s="404"/>
      <c r="J7" s="3"/>
      <c r="K7" s="410"/>
      <c r="L7" s="5"/>
      <c r="M7" s="5"/>
      <c r="N7" s="5"/>
      <c r="O7" s="1"/>
    </row>
    <row r="8" spans="2:15" ht="5.0999999999999996" customHeight="1" thickBot="1">
      <c r="B8" s="1"/>
      <c r="C8" s="30"/>
      <c r="D8" s="30"/>
      <c r="E8" s="30"/>
      <c r="F8" s="30"/>
      <c r="G8" s="30"/>
      <c r="H8" s="30"/>
      <c r="I8" s="3"/>
      <c r="J8" s="3"/>
      <c r="K8" s="3"/>
      <c r="L8" s="5"/>
      <c r="M8" s="5"/>
      <c r="N8" s="5"/>
      <c r="O8" s="1"/>
    </row>
    <row r="9" spans="2:15" ht="21" customHeight="1" thickBot="1">
      <c r="B9" s="6" t="s">
        <v>11</v>
      </c>
      <c r="C9" s="6">
        <f>Transparency!AN29</f>
        <v>80</v>
      </c>
      <c r="D9" s="233"/>
      <c r="E9" s="6">
        <f>Accountability!AN33</f>
        <v>59</v>
      </c>
      <c r="F9" s="233"/>
      <c r="G9" s="6">
        <f>Consistency!AN26</f>
        <v>75</v>
      </c>
      <c r="H9" s="282"/>
      <c r="I9" s="12">
        <f t="shared" ref="I9:I38" si="0">ROUND((C9*$D$39)+(E9*$F$39)+(G9*$H$39),0)</f>
        <v>71</v>
      </c>
      <c r="J9" s="305">
        <f t="shared" ref="J9:J38" si="1">IF(COUNTIF($I$9:$I$38,I9)&gt;1,"YES",0)</f>
        <v>0</v>
      </c>
      <c r="K9" s="12">
        <f t="shared" ref="K9:K17" si="2">I9</f>
        <v>71</v>
      </c>
      <c r="L9" s="13">
        <f t="shared" ref="L9:L38" si="3">_xlfn.RANK.EQ(K9,$K$9:$K$38,0)</f>
        <v>1</v>
      </c>
      <c r="M9" s="30"/>
      <c r="O9" s="1"/>
    </row>
    <row r="10" spans="2:15" ht="21" customHeight="1" thickBot="1">
      <c r="B10" s="7" t="s">
        <v>12</v>
      </c>
      <c r="C10" s="7">
        <f>Transparency!CG29</f>
        <v>85</v>
      </c>
      <c r="D10" s="40"/>
      <c r="E10" s="7">
        <f>Accountability!CG33</f>
        <v>70</v>
      </c>
      <c r="F10" s="40"/>
      <c r="G10" s="7">
        <f>Consistency!CG26</f>
        <v>55</v>
      </c>
      <c r="H10" s="281"/>
      <c r="I10" s="12">
        <f t="shared" si="0"/>
        <v>68</v>
      </c>
      <c r="J10" s="305">
        <f t="shared" si="1"/>
        <v>0</v>
      </c>
      <c r="K10" s="14">
        <f t="shared" si="2"/>
        <v>68</v>
      </c>
      <c r="L10" s="301">
        <f t="shared" si="3"/>
        <v>2</v>
      </c>
      <c r="M10" s="30"/>
      <c r="O10" s="1"/>
    </row>
    <row r="11" spans="2:15" ht="21" customHeight="1" thickBot="1">
      <c r="B11" s="49" t="s">
        <v>13</v>
      </c>
      <c r="C11" s="59">
        <f>Transparency!AT29</f>
        <v>85</v>
      </c>
      <c r="D11" s="311"/>
      <c r="E11" s="59">
        <f>Accountability!AT33</f>
        <v>45</v>
      </c>
      <c r="F11" s="311"/>
      <c r="G11" s="59">
        <f>Consistency!AT26</f>
        <v>50</v>
      </c>
      <c r="H11" s="312"/>
      <c r="I11" s="12">
        <f t="shared" si="0"/>
        <v>57</v>
      </c>
      <c r="J11" s="305">
        <f t="shared" si="1"/>
        <v>0</v>
      </c>
      <c r="K11" s="15">
        <f t="shared" si="2"/>
        <v>57</v>
      </c>
      <c r="L11" s="302">
        <f t="shared" si="3"/>
        <v>3</v>
      </c>
      <c r="M11" s="30"/>
      <c r="O11" s="1"/>
    </row>
    <row r="12" spans="2:15" ht="21" customHeight="1" thickBot="1">
      <c r="B12" s="35" t="s">
        <v>14</v>
      </c>
      <c r="C12" s="35">
        <f>Transparency!CD29</f>
        <v>62</v>
      </c>
      <c r="D12" s="41"/>
      <c r="E12" s="35">
        <f>Accountability!CD33</f>
        <v>39</v>
      </c>
      <c r="F12" s="41"/>
      <c r="G12" s="35">
        <f>Consistency!CD26</f>
        <v>65</v>
      </c>
      <c r="H12" s="309"/>
      <c r="I12" s="12">
        <f t="shared" si="0"/>
        <v>55</v>
      </c>
      <c r="J12" s="305">
        <f t="shared" si="1"/>
        <v>0</v>
      </c>
      <c r="K12" s="14">
        <f t="shared" si="2"/>
        <v>55</v>
      </c>
      <c r="L12" s="301">
        <f t="shared" si="3"/>
        <v>4</v>
      </c>
      <c r="M12" s="30"/>
      <c r="O12" s="1"/>
    </row>
    <row r="13" spans="2:15" ht="21" customHeight="1" thickBot="1">
      <c r="B13" s="11" t="s">
        <v>15</v>
      </c>
      <c r="C13" s="11">
        <f>Transparency!BR29</f>
        <v>65</v>
      </c>
      <c r="D13" s="42"/>
      <c r="E13" s="11">
        <f>Accountability!BR33</f>
        <v>38</v>
      </c>
      <c r="F13" s="42"/>
      <c r="G13" s="11">
        <f>Consistency!BR26</f>
        <v>55</v>
      </c>
      <c r="H13" s="284"/>
      <c r="I13" s="12">
        <f t="shared" si="0"/>
        <v>52</v>
      </c>
      <c r="J13" s="305">
        <f t="shared" si="1"/>
        <v>0</v>
      </c>
      <c r="K13" s="15">
        <f t="shared" si="2"/>
        <v>52</v>
      </c>
      <c r="L13" s="302">
        <f t="shared" si="3"/>
        <v>5</v>
      </c>
      <c r="M13" s="30"/>
      <c r="O13" s="1"/>
    </row>
    <row r="14" spans="2:15" ht="21" customHeight="1" thickBot="1">
      <c r="B14" s="7" t="s">
        <v>16</v>
      </c>
      <c r="C14" s="7">
        <f>Transparency!BU29</f>
        <v>57</v>
      </c>
      <c r="D14" s="40"/>
      <c r="E14" s="7">
        <f>Accountability!BU33</f>
        <v>20</v>
      </c>
      <c r="F14" s="40"/>
      <c r="G14" s="7">
        <f>Consistency!BU26</f>
        <v>75</v>
      </c>
      <c r="H14" s="281"/>
      <c r="I14" s="12">
        <f t="shared" si="0"/>
        <v>51</v>
      </c>
      <c r="J14" s="305">
        <f t="shared" si="1"/>
        <v>0</v>
      </c>
      <c r="K14" s="14">
        <f t="shared" si="2"/>
        <v>51</v>
      </c>
      <c r="L14" s="301">
        <f t="shared" si="3"/>
        <v>6</v>
      </c>
      <c r="M14" s="30"/>
    </row>
    <row r="15" spans="2:15" ht="21" customHeight="1" thickBot="1">
      <c r="B15" s="34" t="s">
        <v>17</v>
      </c>
      <c r="C15" s="31">
        <f>Transparency!AE29</f>
        <v>82</v>
      </c>
      <c r="D15" s="46"/>
      <c r="E15" s="31">
        <f>Accountability!AE33</f>
        <v>33</v>
      </c>
      <c r="F15" s="46"/>
      <c r="G15" s="31">
        <f>Consistency!AE26</f>
        <v>45</v>
      </c>
      <c r="H15" s="313"/>
      <c r="I15" s="12">
        <f t="shared" si="0"/>
        <v>50</v>
      </c>
      <c r="J15" s="305">
        <f t="shared" si="1"/>
        <v>0</v>
      </c>
      <c r="K15" s="15">
        <f t="shared" si="2"/>
        <v>50</v>
      </c>
      <c r="L15" s="302">
        <f t="shared" si="3"/>
        <v>7</v>
      </c>
      <c r="M15" s="30"/>
      <c r="O15" s="1"/>
    </row>
    <row r="16" spans="2:15" ht="21" customHeight="1" thickBot="1">
      <c r="B16" s="50" t="s">
        <v>18</v>
      </c>
      <c r="C16" s="7">
        <f>Transparency!AZ29</f>
        <v>42</v>
      </c>
      <c r="D16" s="40"/>
      <c r="E16" s="7">
        <f>Accountability!AZ33</f>
        <v>12</v>
      </c>
      <c r="F16" s="40"/>
      <c r="G16" s="7">
        <f>Consistency!AZ26</f>
        <v>70</v>
      </c>
      <c r="H16" s="281"/>
      <c r="I16" s="12">
        <f t="shared" si="0"/>
        <v>43</v>
      </c>
      <c r="J16" s="305">
        <f t="shared" si="1"/>
        <v>0</v>
      </c>
      <c r="K16" s="14">
        <f t="shared" si="2"/>
        <v>43</v>
      </c>
      <c r="L16" s="301">
        <f t="shared" si="3"/>
        <v>8</v>
      </c>
      <c r="M16" s="30"/>
      <c r="O16" s="1"/>
    </row>
    <row r="17" spans="2:15" ht="21" customHeight="1" thickBot="1">
      <c r="B17" s="49" t="s">
        <v>19</v>
      </c>
      <c r="C17" s="22">
        <f>Transparency!CP29</f>
        <v>62</v>
      </c>
      <c r="D17" s="37"/>
      <c r="E17" s="22">
        <f>Accountability!CP33</f>
        <v>24</v>
      </c>
      <c r="F17" s="37"/>
      <c r="G17" s="22">
        <f>Consistency!CP26</f>
        <v>45</v>
      </c>
      <c r="H17" s="271"/>
      <c r="I17" s="12">
        <f t="shared" si="0"/>
        <v>42</v>
      </c>
      <c r="J17" s="305">
        <f t="shared" si="1"/>
        <v>0</v>
      </c>
      <c r="K17" s="15">
        <f t="shared" si="2"/>
        <v>42</v>
      </c>
      <c r="L17" s="302">
        <f t="shared" si="3"/>
        <v>9</v>
      </c>
      <c r="M17" s="30"/>
      <c r="O17" s="1"/>
    </row>
    <row r="18" spans="2:15" ht="21" customHeight="1" thickBot="1">
      <c r="B18" s="7" t="s">
        <v>20</v>
      </c>
      <c r="C18" s="7">
        <f>Transparency!M29</f>
        <v>50</v>
      </c>
      <c r="D18" s="40"/>
      <c r="E18" s="7">
        <f>Accountability!M33</f>
        <v>19</v>
      </c>
      <c r="F18" s="40"/>
      <c r="G18" s="7">
        <f>Consistency!M26</f>
        <v>55</v>
      </c>
      <c r="H18" s="281"/>
      <c r="I18" s="316">
        <f t="shared" si="0"/>
        <v>41</v>
      </c>
      <c r="J18" s="315" t="str">
        <f t="shared" si="1"/>
        <v>YES</v>
      </c>
      <c r="K18" s="14">
        <f>I18+0.09</f>
        <v>41.09</v>
      </c>
      <c r="L18" s="301">
        <f t="shared" si="3"/>
        <v>10</v>
      </c>
      <c r="M18" s="30"/>
      <c r="O18" s="1"/>
    </row>
    <row r="19" spans="2:15" ht="21" customHeight="1" thickBot="1">
      <c r="B19" s="22" t="s">
        <v>21</v>
      </c>
      <c r="C19" s="22">
        <f>Transparency!AQ29</f>
        <v>49</v>
      </c>
      <c r="D19" s="37"/>
      <c r="E19" s="22">
        <f>Accountability!AQ33</f>
        <v>32</v>
      </c>
      <c r="F19" s="37"/>
      <c r="G19" s="22">
        <f>Consistency!AQ26</f>
        <v>45</v>
      </c>
      <c r="H19" s="271"/>
      <c r="I19" s="12">
        <f t="shared" si="0"/>
        <v>41</v>
      </c>
      <c r="J19" s="305" t="str">
        <f t="shared" si="1"/>
        <v>YES</v>
      </c>
      <c r="K19" s="15">
        <f>I19+0.08</f>
        <v>41.08</v>
      </c>
      <c r="L19" s="302">
        <f t="shared" si="3"/>
        <v>11</v>
      </c>
      <c r="M19" s="30"/>
      <c r="O19" s="1"/>
    </row>
    <row r="20" spans="2:15" ht="21" customHeight="1" thickBot="1">
      <c r="B20" s="7" t="s">
        <v>22</v>
      </c>
      <c r="C20" s="7">
        <f>Transparency!BO29</f>
        <v>52</v>
      </c>
      <c r="D20" s="40"/>
      <c r="E20" s="7">
        <f>Accountability!BO33</f>
        <v>45</v>
      </c>
      <c r="F20" s="40"/>
      <c r="G20" s="7">
        <f>Consistency!BO26</f>
        <v>30</v>
      </c>
      <c r="H20" s="281"/>
      <c r="I20" s="12">
        <f t="shared" si="0"/>
        <v>41</v>
      </c>
      <c r="J20" s="305" t="str">
        <f t="shared" si="1"/>
        <v>YES</v>
      </c>
      <c r="K20" s="14">
        <f>I20+0.07</f>
        <v>41.07</v>
      </c>
      <c r="L20" s="301">
        <f t="shared" si="3"/>
        <v>12</v>
      </c>
      <c r="M20" s="30"/>
      <c r="O20" s="1"/>
    </row>
    <row r="21" spans="2:15" ht="21" customHeight="1" thickBot="1">
      <c r="B21" s="49" t="s">
        <v>23</v>
      </c>
      <c r="C21" s="22">
        <f>Transparency!G29</f>
        <v>60</v>
      </c>
      <c r="D21" s="37"/>
      <c r="E21" s="22">
        <f>Accountability!G33</f>
        <v>47</v>
      </c>
      <c r="F21" s="37"/>
      <c r="G21" s="22">
        <f>Consistency!G26</f>
        <v>25</v>
      </c>
      <c r="H21" s="271"/>
      <c r="I21" s="12">
        <f t="shared" si="0"/>
        <v>41</v>
      </c>
      <c r="J21" s="305" t="str">
        <f t="shared" si="1"/>
        <v>YES</v>
      </c>
      <c r="K21" s="15">
        <f>I21+0.06</f>
        <v>41.06</v>
      </c>
      <c r="L21" s="302">
        <f t="shared" si="3"/>
        <v>13</v>
      </c>
      <c r="M21" s="30"/>
      <c r="O21" s="1"/>
    </row>
    <row r="22" spans="2:15" ht="21" customHeight="1" thickBot="1">
      <c r="B22" s="33" t="s">
        <v>24</v>
      </c>
      <c r="C22" s="33">
        <f>Transparency!P29</f>
        <v>57</v>
      </c>
      <c r="D22" s="44"/>
      <c r="E22" s="43">
        <f>Accountability!P33</f>
        <v>49</v>
      </c>
      <c r="F22" s="44"/>
      <c r="G22" s="43">
        <f>Consistency!P26</f>
        <v>25</v>
      </c>
      <c r="H22" s="270"/>
      <c r="I22" s="12">
        <f t="shared" si="0"/>
        <v>41</v>
      </c>
      <c r="J22" s="305" t="str">
        <f t="shared" si="1"/>
        <v>YES</v>
      </c>
      <c r="K22" s="14">
        <f>I22+0.05</f>
        <v>41.05</v>
      </c>
      <c r="L22" s="301">
        <f t="shared" si="3"/>
        <v>14</v>
      </c>
      <c r="M22" s="30"/>
    </row>
    <row r="23" spans="2:15" ht="21" customHeight="1" thickBot="1">
      <c r="B23" s="11" t="s">
        <v>25</v>
      </c>
      <c r="C23" s="11">
        <f>Transparency!CM29</f>
        <v>70</v>
      </c>
      <c r="D23" s="42"/>
      <c r="E23" s="11">
        <f>Accountability!CM33</f>
        <v>22</v>
      </c>
      <c r="F23" s="42"/>
      <c r="G23" s="11">
        <f>Consistency!CM26</f>
        <v>35</v>
      </c>
      <c r="H23" s="284"/>
      <c r="I23" s="12">
        <f t="shared" si="0"/>
        <v>39</v>
      </c>
      <c r="J23" s="305" t="str">
        <f t="shared" si="1"/>
        <v>YES</v>
      </c>
      <c r="K23" s="15">
        <f>I23+0.09</f>
        <v>39.090000000000003</v>
      </c>
      <c r="L23" s="302">
        <f t="shared" si="3"/>
        <v>15</v>
      </c>
      <c r="M23" s="30"/>
      <c r="O23" s="1"/>
    </row>
    <row r="24" spans="2:15" ht="21" customHeight="1" thickBot="1">
      <c r="B24" s="33" t="s">
        <v>26</v>
      </c>
      <c r="C24" s="33">
        <f>Transparency!BC29</f>
        <v>62</v>
      </c>
      <c r="D24" s="44"/>
      <c r="E24" s="33">
        <f>Accountability!BC33</f>
        <v>39</v>
      </c>
      <c r="F24" s="44"/>
      <c r="G24" s="33">
        <f>Consistency!BC26</f>
        <v>25</v>
      </c>
      <c r="H24" s="270"/>
      <c r="I24" s="12">
        <f t="shared" si="0"/>
        <v>39</v>
      </c>
      <c r="J24" s="305" t="str">
        <f t="shared" si="1"/>
        <v>YES</v>
      </c>
      <c r="K24" s="14">
        <f>I24+0.08</f>
        <v>39.08</v>
      </c>
      <c r="L24" s="301">
        <f t="shared" si="3"/>
        <v>16</v>
      </c>
      <c r="M24" s="30"/>
      <c r="O24" s="1"/>
    </row>
    <row r="25" spans="2:15" ht="21" customHeight="1" thickBot="1">
      <c r="B25" s="22" t="s">
        <v>27</v>
      </c>
      <c r="C25" s="59">
        <f>Transparency!S29</f>
        <v>54</v>
      </c>
      <c r="D25" s="311"/>
      <c r="E25" s="22">
        <f>Accountability!S33</f>
        <v>18</v>
      </c>
      <c r="F25" s="37"/>
      <c r="G25" s="59">
        <f>Consistency!S26</f>
        <v>45</v>
      </c>
      <c r="H25" s="312"/>
      <c r="I25" s="12">
        <f t="shared" si="0"/>
        <v>38</v>
      </c>
      <c r="J25" s="305" t="str">
        <f t="shared" si="1"/>
        <v>YES</v>
      </c>
      <c r="K25" s="15">
        <f>I25+0.09</f>
        <v>38.090000000000003</v>
      </c>
      <c r="L25" s="302">
        <f t="shared" si="3"/>
        <v>17</v>
      </c>
      <c r="M25" s="30"/>
      <c r="O25" s="1"/>
    </row>
    <row r="26" spans="2:15" ht="21" customHeight="1" thickBot="1">
      <c r="B26" s="35" t="s">
        <v>28</v>
      </c>
      <c r="C26" s="35">
        <f>Transparency!BI29</f>
        <v>55</v>
      </c>
      <c r="D26" s="41"/>
      <c r="E26" s="35">
        <f>Accountability!BI33</f>
        <v>17</v>
      </c>
      <c r="F26" s="41"/>
      <c r="G26" s="35">
        <f>Consistency!BI26</f>
        <v>45</v>
      </c>
      <c r="H26" s="309"/>
      <c r="I26" s="12">
        <f t="shared" si="0"/>
        <v>38</v>
      </c>
      <c r="J26" s="305" t="str">
        <f t="shared" si="1"/>
        <v>YES</v>
      </c>
      <c r="K26" s="14">
        <f>I26+0.08</f>
        <v>38.08</v>
      </c>
      <c r="L26" s="301">
        <f t="shared" si="3"/>
        <v>18</v>
      </c>
      <c r="M26" s="30"/>
      <c r="O26" s="1"/>
    </row>
    <row r="27" spans="2:15" ht="21" customHeight="1" thickBot="1">
      <c r="B27" s="29" t="s">
        <v>29</v>
      </c>
      <c r="C27" s="29">
        <f>Transparency!J29</f>
        <v>79</v>
      </c>
      <c r="D27" s="39"/>
      <c r="E27" s="29">
        <f>Accountability!J33</f>
        <v>21</v>
      </c>
      <c r="F27" s="39"/>
      <c r="G27" s="29">
        <f>Consistency!J26</f>
        <v>25</v>
      </c>
      <c r="H27" s="280"/>
      <c r="I27" s="12">
        <f t="shared" si="0"/>
        <v>37</v>
      </c>
      <c r="J27" s="305">
        <f t="shared" si="1"/>
        <v>0</v>
      </c>
      <c r="K27" s="15">
        <f>I27</f>
        <v>37</v>
      </c>
      <c r="L27" s="302">
        <f t="shared" si="3"/>
        <v>19</v>
      </c>
      <c r="M27" s="30"/>
      <c r="O27" s="1"/>
    </row>
    <row r="28" spans="2:15" ht="21" customHeight="1" thickBot="1">
      <c r="B28" s="33" t="s">
        <v>30</v>
      </c>
      <c r="C28" s="33">
        <f>Transparency!BF29</f>
        <v>69</v>
      </c>
      <c r="D28" s="44"/>
      <c r="E28" s="33">
        <f>Accountability!BF33</f>
        <v>22</v>
      </c>
      <c r="F28" s="44"/>
      <c r="G28" s="33">
        <f>Consistency!BF26</f>
        <v>25</v>
      </c>
      <c r="H28" s="270"/>
      <c r="I28" s="316">
        <f t="shared" si="0"/>
        <v>35</v>
      </c>
      <c r="J28" s="315" t="str">
        <f t="shared" si="1"/>
        <v>YES</v>
      </c>
      <c r="K28" s="14">
        <f>I28+0.09</f>
        <v>35.090000000000003</v>
      </c>
      <c r="L28" s="301">
        <f t="shared" si="3"/>
        <v>20</v>
      </c>
      <c r="M28" s="30"/>
      <c r="O28" s="1"/>
    </row>
    <row r="29" spans="2:15" ht="21" customHeight="1" thickBot="1">
      <c r="B29" s="22" t="s">
        <v>31</v>
      </c>
      <c r="C29" s="22">
        <f>Transparency!V29</f>
        <v>52</v>
      </c>
      <c r="D29" s="37"/>
      <c r="E29" s="22">
        <f>Accountability!V33</f>
        <v>52</v>
      </c>
      <c r="F29" s="37"/>
      <c r="G29" s="22">
        <f>Consistency!V26</f>
        <v>10</v>
      </c>
      <c r="H29" s="271"/>
      <c r="I29" s="12">
        <f t="shared" si="0"/>
        <v>35</v>
      </c>
      <c r="J29" s="305" t="str">
        <f t="shared" si="1"/>
        <v>YES</v>
      </c>
      <c r="K29" s="15">
        <f>I29+0.08</f>
        <v>35.08</v>
      </c>
      <c r="L29" s="302">
        <f t="shared" si="3"/>
        <v>21</v>
      </c>
      <c r="M29" s="30"/>
      <c r="O29" s="1"/>
    </row>
    <row r="30" spans="2:15" ht="21" customHeight="1" thickBot="1">
      <c r="B30" s="51" t="s">
        <v>32</v>
      </c>
      <c r="C30" s="35">
        <f>Transparency!Y29</f>
        <v>39</v>
      </c>
      <c r="D30" s="41"/>
      <c r="E30" s="35">
        <f>Accountability!Y33</f>
        <v>17</v>
      </c>
      <c r="F30" s="41"/>
      <c r="G30" s="35">
        <f>Consistency!Y26</f>
        <v>40</v>
      </c>
      <c r="H30" s="309"/>
      <c r="I30" s="12">
        <f t="shared" si="0"/>
        <v>32</v>
      </c>
      <c r="J30" s="305">
        <f t="shared" si="1"/>
        <v>0</v>
      </c>
      <c r="K30" s="14">
        <f>I30</f>
        <v>32</v>
      </c>
      <c r="L30" s="301">
        <f t="shared" si="3"/>
        <v>22</v>
      </c>
      <c r="M30" s="30"/>
      <c r="O30" s="1"/>
    </row>
    <row r="31" spans="2:15" ht="21" customHeight="1" thickBot="1">
      <c r="B31" s="22" t="s">
        <v>33</v>
      </c>
      <c r="C31" s="22">
        <f>Transparency!CJ29</f>
        <v>55</v>
      </c>
      <c r="D31" s="37"/>
      <c r="E31" s="22">
        <f>Accountability!CJ33</f>
        <v>14</v>
      </c>
      <c r="F31" s="37"/>
      <c r="G31" s="22">
        <f>Consistency!CJ26</f>
        <v>30</v>
      </c>
      <c r="H31" s="271"/>
      <c r="I31" s="12">
        <f t="shared" si="0"/>
        <v>31</v>
      </c>
      <c r="J31" s="305">
        <f t="shared" si="1"/>
        <v>0</v>
      </c>
      <c r="K31" s="15">
        <f>I31</f>
        <v>31</v>
      </c>
      <c r="L31" s="302">
        <f t="shared" si="3"/>
        <v>23</v>
      </c>
      <c r="M31" s="30"/>
      <c r="O31" s="1"/>
    </row>
    <row r="32" spans="2:15" ht="21" customHeight="1" thickBot="1">
      <c r="B32" s="51" t="s">
        <v>34</v>
      </c>
      <c r="C32" s="52">
        <f>Transparency!BL29</f>
        <v>50</v>
      </c>
      <c r="D32" s="58"/>
      <c r="E32" s="52">
        <f>Accountability!BL33</f>
        <v>12</v>
      </c>
      <c r="F32" s="58"/>
      <c r="G32" s="52">
        <f>Consistency!BL26</f>
        <v>30</v>
      </c>
      <c r="H32" s="310"/>
      <c r="I32" s="12">
        <f t="shared" si="0"/>
        <v>29</v>
      </c>
      <c r="J32" s="305">
        <f t="shared" si="1"/>
        <v>0</v>
      </c>
      <c r="K32" s="14">
        <f>I32</f>
        <v>29</v>
      </c>
      <c r="L32" s="301">
        <f t="shared" si="3"/>
        <v>24</v>
      </c>
      <c r="M32" s="30"/>
      <c r="O32" s="1"/>
    </row>
    <row r="33" spans="2:15" ht="21" customHeight="1" thickBot="1">
      <c r="B33" s="31" t="s">
        <v>35</v>
      </c>
      <c r="C33" s="29">
        <f>Transparency!AH29</f>
        <v>30</v>
      </c>
      <c r="D33" s="39"/>
      <c r="E33" s="29">
        <f>Accountability!AH33</f>
        <v>22</v>
      </c>
      <c r="F33" s="39"/>
      <c r="G33" s="29">
        <f>Consistency!AH26</f>
        <v>30</v>
      </c>
      <c r="H33" s="280"/>
      <c r="I33" s="12">
        <f t="shared" si="0"/>
        <v>27</v>
      </c>
      <c r="J33" s="305">
        <f t="shared" si="1"/>
        <v>0</v>
      </c>
      <c r="K33" s="15">
        <f>I33</f>
        <v>27</v>
      </c>
      <c r="L33" s="302">
        <f t="shared" si="3"/>
        <v>25</v>
      </c>
      <c r="M33" s="30"/>
      <c r="O33" s="1"/>
    </row>
    <row r="34" spans="2:15" ht="21" customHeight="1" thickBot="1">
      <c r="B34" s="21" t="s">
        <v>36</v>
      </c>
      <c r="C34" s="33">
        <f>Transparency!BX29</f>
        <v>32</v>
      </c>
      <c r="D34" s="44"/>
      <c r="E34" s="33">
        <f>Accountability!BX33</f>
        <v>9</v>
      </c>
      <c r="F34" s="44"/>
      <c r="G34" s="33">
        <f>Consistency!BX26</f>
        <v>30</v>
      </c>
      <c r="H34" s="270"/>
      <c r="I34" s="12">
        <f t="shared" si="0"/>
        <v>23</v>
      </c>
      <c r="J34" s="305" t="str">
        <f t="shared" si="1"/>
        <v>YES</v>
      </c>
      <c r="K34" s="14">
        <f>I34+0.09</f>
        <v>23.09</v>
      </c>
      <c r="L34" s="301">
        <f t="shared" si="3"/>
        <v>26</v>
      </c>
      <c r="M34" s="30"/>
      <c r="O34" s="1"/>
    </row>
    <row r="35" spans="2:15" ht="21" customHeight="1" thickBot="1">
      <c r="B35" s="49" t="s">
        <v>37</v>
      </c>
      <c r="C35" s="59">
        <f>Transparency!AW29</f>
        <v>22</v>
      </c>
      <c r="D35" s="311"/>
      <c r="E35" s="59">
        <f>Accountability!AW33</f>
        <v>15</v>
      </c>
      <c r="F35" s="311"/>
      <c r="G35" s="59">
        <f>Consistency!AW26</f>
        <v>30</v>
      </c>
      <c r="H35" s="312"/>
      <c r="I35" s="12">
        <f t="shared" si="0"/>
        <v>23</v>
      </c>
      <c r="J35" s="305" t="str">
        <f t="shared" si="1"/>
        <v>YES</v>
      </c>
      <c r="K35" s="15">
        <f>I35+0.08</f>
        <v>23.08</v>
      </c>
      <c r="L35" s="302">
        <f t="shared" si="3"/>
        <v>27</v>
      </c>
      <c r="M35" s="30"/>
      <c r="O35" s="1"/>
    </row>
    <row r="36" spans="2:15" ht="21" customHeight="1" thickBot="1">
      <c r="B36" s="33" t="s">
        <v>38</v>
      </c>
      <c r="C36" s="33">
        <f>Transparency!AK29</f>
        <v>32</v>
      </c>
      <c r="D36" s="44"/>
      <c r="E36" s="33">
        <f>Accountability!AK33</f>
        <v>0</v>
      </c>
      <c r="F36" s="44"/>
      <c r="G36" s="33">
        <f>Consistency!AK26</f>
        <v>30</v>
      </c>
      <c r="H36" s="270"/>
      <c r="I36" s="12">
        <f t="shared" si="0"/>
        <v>20</v>
      </c>
      <c r="J36" s="305">
        <f t="shared" si="1"/>
        <v>0</v>
      </c>
      <c r="K36" s="14">
        <f>I36</f>
        <v>20</v>
      </c>
      <c r="L36" s="301">
        <f t="shared" si="3"/>
        <v>28</v>
      </c>
      <c r="M36" s="30"/>
      <c r="O36" s="1"/>
    </row>
    <row r="37" spans="2:15" ht="21" customHeight="1" thickBot="1">
      <c r="B37" s="49" t="s">
        <v>39</v>
      </c>
      <c r="C37" s="22">
        <f>Transparency!CA29</f>
        <v>5</v>
      </c>
      <c r="D37" s="37"/>
      <c r="E37" s="22">
        <f>Accountability!CA33</f>
        <v>12</v>
      </c>
      <c r="F37" s="37"/>
      <c r="G37" s="22">
        <f>Consistency!CA26</f>
        <v>25</v>
      </c>
      <c r="H37" s="271"/>
      <c r="I37" s="12">
        <f t="shared" si="0"/>
        <v>15</v>
      </c>
      <c r="J37" s="305">
        <f t="shared" si="1"/>
        <v>0</v>
      </c>
      <c r="K37" s="15">
        <f>I37</f>
        <v>15</v>
      </c>
      <c r="L37" s="302">
        <f t="shared" si="3"/>
        <v>29</v>
      </c>
      <c r="M37" s="30"/>
    </row>
    <row r="38" spans="2:15" ht="21" customHeight="1" thickBot="1">
      <c r="B38" s="224" t="s">
        <v>40</v>
      </c>
      <c r="C38" s="23">
        <f>Transparency!AB29</f>
        <v>22</v>
      </c>
      <c r="D38" s="225"/>
      <c r="E38" s="23">
        <f>Accountability!AB33</f>
        <v>21</v>
      </c>
      <c r="F38" s="225"/>
      <c r="G38" s="23">
        <f>Consistency!AB26</f>
        <v>0</v>
      </c>
      <c r="H38" s="276"/>
      <c r="I38" s="12">
        <f t="shared" si="0"/>
        <v>13</v>
      </c>
      <c r="J38" s="305">
        <f t="shared" si="1"/>
        <v>0</v>
      </c>
      <c r="K38" s="227">
        <f>I38</f>
        <v>13</v>
      </c>
      <c r="L38" s="228">
        <f t="shared" si="3"/>
        <v>30</v>
      </c>
      <c r="M38" s="30"/>
    </row>
    <row r="39" spans="2:15" ht="15.95" customHeight="1">
      <c r="B39" s="8" t="s">
        <v>41</v>
      </c>
      <c r="C39" s="8" t="s">
        <v>42</v>
      </c>
      <c r="D39" s="9">
        <v>0.25</v>
      </c>
      <c r="E39" s="8" t="s">
        <v>42</v>
      </c>
      <c r="F39" s="9">
        <v>0.35</v>
      </c>
      <c r="G39" s="8" t="s">
        <v>42</v>
      </c>
      <c r="H39" s="9">
        <v>0.4</v>
      </c>
      <c r="I39" s="10" t="s">
        <v>43</v>
      </c>
      <c r="J39" s="10"/>
      <c r="K39" s="402" t="s">
        <v>44</v>
      </c>
      <c r="L39" s="402"/>
      <c r="M39" s="1"/>
      <c r="N39" s="1"/>
    </row>
    <row r="40" spans="2:15" ht="20.100000000000001" customHeight="1">
      <c r="B40" s="1"/>
      <c r="C40" s="1"/>
      <c r="D40" s="1"/>
      <c r="E40" s="1"/>
      <c r="F40" s="1"/>
      <c r="G40" s="1"/>
      <c r="H40" s="1"/>
      <c r="I40" s="1"/>
      <c r="J40" s="1"/>
      <c r="K40" s="403"/>
      <c r="L40" s="403"/>
      <c r="M40" s="1"/>
      <c r="N40" s="1"/>
    </row>
    <row r="41" spans="2:15">
      <c r="B41" s="1"/>
      <c r="C41" s="1"/>
      <c r="D41" s="1"/>
      <c r="E41" s="1"/>
      <c r="F41" s="1"/>
      <c r="G41" s="1"/>
      <c r="H41" s="1"/>
      <c r="I41" s="1"/>
      <c r="J41" s="1"/>
      <c r="K41" s="1"/>
      <c r="L41" s="1"/>
      <c r="M41" s="1"/>
      <c r="N41" s="1"/>
    </row>
  </sheetData>
  <sheetProtection algorithmName="SHA-512" hashValue="qgvYfhwZr76WphST8TSDvwtVz0hpUafWmT/dOqoICJYnEOOJCXVSS6V49GPP1FIar852NssKMZPsXQt8VWIF7Q==" saltValue="rT6zq6j/ZMkOR1/wdMdylw==" spinCount="100000" sheet="1" objects="1" scenarios="1"/>
  <sortState xmlns:xlrd2="http://schemas.microsoft.com/office/spreadsheetml/2017/richdata2" ref="B9:L38">
    <sortCondition ref="L9:L38"/>
    <sortCondition descending="1" ref="G9:G38"/>
  </sortState>
  <mergeCells count="13">
    <mergeCell ref="K39:L40"/>
    <mergeCell ref="E7:F7"/>
    <mergeCell ref="G7:H7"/>
    <mergeCell ref="B2:L2"/>
    <mergeCell ref="E3:F3"/>
    <mergeCell ref="C5:D5"/>
    <mergeCell ref="E5:F5"/>
    <mergeCell ref="G5:H5"/>
    <mergeCell ref="C6:D6"/>
    <mergeCell ref="E6:F6"/>
    <mergeCell ref="G6:H6"/>
    <mergeCell ref="C7:D7"/>
    <mergeCell ref="K5:K7"/>
  </mergeCells>
  <pageMargins left="0.7" right="0.7" top="0.75" bottom="0.75" header="0.3" footer="0.3"/>
  <pageSetup scale="76" orientation="portrait" horizontalDpi="0" verticalDpi="0"/>
  <ignoredErrors>
    <ignoredError sqref="K24:K25"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D37E0-B836-E24C-9A67-4D1F8E6DC8DB}">
  <sheetPr>
    <tabColor rgb="FF00B050"/>
    <pageSetUpPr fitToPage="1"/>
  </sheetPr>
  <dimension ref="B2:R42"/>
  <sheetViews>
    <sheetView showGridLines="0" zoomScaleNormal="100" workbookViewId="0">
      <pane ySplit="8" topLeftCell="A9" activePane="bottomLeft" state="frozen"/>
      <selection pane="bottomLeft" activeCell="D3" sqref="D3:N3"/>
    </sheetView>
  </sheetViews>
  <sheetFormatPr defaultColWidth="11" defaultRowHeight="15.6"/>
  <cols>
    <col min="3" max="3" width="6.625" customWidth="1"/>
    <col min="4" max="4" width="25.125" bestFit="1" customWidth="1"/>
    <col min="5" max="5" width="8.875" customWidth="1"/>
    <col min="6" max="6" width="6.875" customWidth="1"/>
    <col min="7" max="7" width="8.875" customWidth="1"/>
    <col min="8" max="8" width="6.875" customWidth="1"/>
    <col min="9" max="9" width="8.875" customWidth="1"/>
    <col min="10" max="10" width="6.875" customWidth="1"/>
    <col min="11" max="12" width="10.375" hidden="1" customWidth="1"/>
    <col min="13" max="13" width="10.375" customWidth="1"/>
    <col min="14" max="16" width="9.875" customWidth="1"/>
    <col min="17" max="17" width="2.5" customWidth="1"/>
  </cols>
  <sheetData>
    <row r="2" spans="2:18">
      <c r="D2" s="1"/>
      <c r="E2" s="1"/>
      <c r="F2" s="1"/>
      <c r="G2" s="1"/>
      <c r="H2" s="1"/>
      <c r="I2" s="1"/>
      <c r="J2" s="1"/>
      <c r="K2" s="1"/>
      <c r="L2" s="1"/>
      <c r="M2" s="1"/>
      <c r="N2" s="1"/>
      <c r="O2" s="1"/>
      <c r="P2" s="1"/>
      <c r="Q2" s="1"/>
    </row>
    <row r="3" spans="2:18" ht="17.45">
      <c r="D3" s="405" t="s">
        <v>195</v>
      </c>
      <c r="E3" s="405"/>
      <c r="F3" s="405"/>
      <c r="G3" s="405"/>
      <c r="H3" s="405"/>
      <c r="I3" s="405"/>
      <c r="J3" s="405"/>
      <c r="K3" s="405"/>
      <c r="L3" s="405"/>
      <c r="M3" s="405"/>
      <c r="N3" s="405"/>
      <c r="O3" s="298"/>
      <c r="P3" s="298"/>
      <c r="Q3" s="1"/>
    </row>
    <row r="4" spans="2:18">
      <c r="D4" s="1"/>
      <c r="E4" s="1"/>
      <c r="F4" s="1"/>
      <c r="G4" s="406" t="s">
        <v>1</v>
      </c>
      <c r="H4" s="406"/>
      <c r="I4" s="1"/>
      <c r="J4" s="2"/>
      <c r="K4" s="1"/>
      <c r="L4" s="1"/>
      <c r="M4" s="1"/>
      <c r="N4" s="1"/>
      <c r="O4" s="1"/>
      <c r="P4" s="1"/>
      <c r="Q4" s="1"/>
    </row>
    <row r="5" spans="2:18">
      <c r="D5" s="1"/>
      <c r="E5" s="1"/>
      <c r="F5" s="1"/>
      <c r="G5" s="1"/>
      <c r="H5" s="1"/>
      <c r="I5" s="1"/>
      <c r="J5" s="1"/>
      <c r="K5" s="1"/>
      <c r="L5" s="1"/>
      <c r="M5" s="1"/>
      <c r="N5" s="1"/>
      <c r="O5" s="1"/>
      <c r="P5" s="1"/>
      <c r="Q5" s="1"/>
    </row>
    <row r="6" spans="2:18">
      <c r="D6" s="1"/>
      <c r="E6" s="407" t="s">
        <v>2</v>
      </c>
      <c r="F6" s="407"/>
      <c r="G6" s="407" t="s">
        <v>3</v>
      </c>
      <c r="H6" s="407"/>
      <c r="I6" s="408" t="s">
        <v>4</v>
      </c>
      <c r="J6" s="408"/>
      <c r="L6" s="3"/>
      <c r="M6" s="410" t="s">
        <v>5</v>
      </c>
      <c r="N6" s="1"/>
      <c r="O6" s="1"/>
      <c r="P6" s="1"/>
      <c r="Q6" s="1"/>
    </row>
    <row r="7" spans="2:18" ht="17.100000000000001" customHeight="1">
      <c r="D7" s="1"/>
      <c r="E7" s="409" t="s">
        <v>6</v>
      </c>
      <c r="F7" s="409"/>
      <c r="G7" s="409" t="s">
        <v>7</v>
      </c>
      <c r="H7" s="409"/>
      <c r="I7" s="409" t="s">
        <v>8</v>
      </c>
      <c r="J7" s="409"/>
      <c r="L7" s="3"/>
      <c r="M7" s="410"/>
      <c r="N7" s="4" t="s">
        <v>9</v>
      </c>
      <c r="O7" s="4"/>
      <c r="P7" s="4"/>
      <c r="Q7" s="1"/>
    </row>
    <row r="8" spans="2:18">
      <c r="D8" s="1"/>
      <c r="E8" s="404" t="s">
        <v>10</v>
      </c>
      <c r="F8" s="404"/>
      <c r="G8" s="404" t="s">
        <v>10</v>
      </c>
      <c r="H8" s="404"/>
      <c r="I8" s="404" t="s">
        <v>10</v>
      </c>
      <c r="J8" s="404"/>
      <c r="L8" s="3"/>
      <c r="M8" s="410"/>
      <c r="N8" s="5"/>
      <c r="O8" s="5"/>
      <c r="P8" s="5"/>
      <c r="Q8" s="1"/>
    </row>
    <row r="9" spans="2:18" ht="5.0999999999999996" customHeight="1" thickBot="1">
      <c r="B9" s="252"/>
      <c r="D9" s="1"/>
      <c r="E9" s="30"/>
      <c r="F9" s="30"/>
      <c r="G9" s="30"/>
      <c r="H9" s="30"/>
      <c r="I9" s="30"/>
      <c r="J9" s="30"/>
      <c r="K9" s="3"/>
      <c r="L9" s="3"/>
      <c r="M9" s="3"/>
      <c r="N9" s="5"/>
      <c r="O9" s="5"/>
      <c r="P9" s="5"/>
      <c r="Q9" s="1"/>
    </row>
    <row r="10" spans="2:18" ht="21" customHeight="1">
      <c r="B10" s="464" t="s">
        <v>196</v>
      </c>
      <c r="C10" s="260" t="s">
        <v>176</v>
      </c>
      <c r="D10" s="261" t="s">
        <v>34</v>
      </c>
      <c r="E10" s="238">
        <f>Transparency!BL29</f>
        <v>50</v>
      </c>
      <c r="F10" s="262"/>
      <c r="G10" s="238">
        <f>Accountability!BL33</f>
        <v>12</v>
      </c>
      <c r="H10" s="262"/>
      <c r="I10" s="238">
        <f>Consistency!BL26</f>
        <v>30</v>
      </c>
      <c r="J10" s="387"/>
      <c r="K10" s="12">
        <f t="shared" ref="K10:K39" si="0">ROUND((E10*$F$40)+(G10*$H$40)+(I10*$J$40),0)</f>
        <v>29</v>
      </c>
      <c r="L10" s="340">
        <f t="shared" ref="L10:L39" si="1">IF(COUNTIF($K$30:$K$38,K10)&gt;1,"YES",0)</f>
        <v>0</v>
      </c>
      <c r="M10" s="12">
        <f>K10</f>
        <v>29</v>
      </c>
      <c r="N10" s="13">
        <f t="shared" ref="N10:N39" si="2">_xlfn.RANK.EQ(M10,$M$10:$M$39,0)</f>
        <v>24</v>
      </c>
      <c r="O10" s="30"/>
    </row>
    <row r="11" spans="2:18" ht="21" customHeight="1">
      <c r="B11" s="465"/>
      <c r="C11" s="473" t="s">
        <v>177</v>
      </c>
      <c r="D11" s="388" t="s">
        <v>23</v>
      </c>
      <c r="E11" s="253">
        <f>Transparency!G29</f>
        <v>60</v>
      </c>
      <c r="F11" s="255"/>
      <c r="G11" s="253">
        <f>Accountability!G33</f>
        <v>47</v>
      </c>
      <c r="H11" s="255"/>
      <c r="I11" s="253">
        <f>Consistency!G26</f>
        <v>25</v>
      </c>
      <c r="J11" s="255"/>
      <c r="K11" s="389">
        <f t="shared" si="0"/>
        <v>41</v>
      </c>
      <c r="L11" s="350">
        <f t="shared" si="1"/>
        <v>0</v>
      </c>
      <c r="M11" s="256">
        <f>K11+0.06</f>
        <v>41.06</v>
      </c>
      <c r="N11" s="57">
        <f t="shared" si="2"/>
        <v>13</v>
      </c>
      <c r="O11" s="30"/>
      <c r="P11" s="394"/>
      <c r="Q11" s="1"/>
    </row>
    <row r="12" spans="2:18" ht="21" customHeight="1">
      <c r="B12" s="465"/>
      <c r="C12" s="474"/>
      <c r="D12" s="38" t="s">
        <v>24</v>
      </c>
      <c r="E12" s="22">
        <f>Transparency!P29</f>
        <v>57</v>
      </c>
      <c r="F12" s="38"/>
      <c r="G12" s="59">
        <f>Accountability!P33</f>
        <v>49</v>
      </c>
      <c r="H12" s="38"/>
      <c r="I12" s="59">
        <f>Consistency!P26</f>
        <v>25</v>
      </c>
      <c r="J12" s="38"/>
      <c r="K12" s="314">
        <f t="shared" si="0"/>
        <v>41</v>
      </c>
      <c r="L12" s="305">
        <f t="shared" si="1"/>
        <v>0</v>
      </c>
      <c r="M12" s="15">
        <f>K12+0.05</f>
        <v>41.05</v>
      </c>
      <c r="N12" s="302">
        <f t="shared" si="2"/>
        <v>14</v>
      </c>
      <c r="O12" s="30"/>
      <c r="P12" s="394"/>
      <c r="Q12" s="1"/>
      <c r="R12" s="401"/>
    </row>
    <row r="13" spans="2:18" ht="21" customHeight="1">
      <c r="B13" s="465"/>
      <c r="C13" s="474"/>
      <c r="D13" s="45" t="s">
        <v>31</v>
      </c>
      <c r="E13" s="33">
        <f>Transparency!V29</f>
        <v>52</v>
      </c>
      <c r="F13" s="45"/>
      <c r="G13" s="33">
        <f>Accountability!V33</f>
        <v>52</v>
      </c>
      <c r="H13" s="45"/>
      <c r="I13" s="33">
        <f>Consistency!V26</f>
        <v>10</v>
      </c>
      <c r="J13" s="45"/>
      <c r="K13" s="328">
        <f t="shared" si="0"/>
        <v>35</v>
      </c>
      <c r="L13" s="315">
        <f t="shared" si="1"/>
        <v>0</v>
      </c>
      <c r="M13" s="14">
        <f>K13+0.08</f>
        <v>35.08</v>
      </c>
      <c r="N13" s="301">
        <f t="shared" si="2"/>
        <v>21</v>
      </c>
      <c r="O13" s="30"/>
      <c r="Q13" s="1"/>
    </row>
    <row r="14" spans="2:18" ht="21" customHeight="1">
      <c r="B14" s="465"/>
      <c r="C14" s="474"/>
      <c r="D14" s="318" t="s">
        <v>40</v>
      </c>
      <c r="E14" s="22">
        <f>Transparency!AB29</f>
        <v>22</v>
      </c>
      <c r="F14" s="38"/>
      <c r="G14" s="22">
        <f>Accountability!AB33</f>
        <v>21</v>
      </c>
      <c r="H14" s="38"/>
      <c r="I14" s="22">
        <f>Consistency!AB26</f>
        <v>0</v>
      </c>
      <c r="J14" s="38"/>
      <c r="K14" s="314">
        <f t="shared" si="0"/>
        <v>13</v>
      </c>
      <c r="L14" s="305">
        <f t="shared" si="1"/>
        <v>0</v>
      </c>
      <c r="M14" s="15">
        <f>K14</f>
        <v>13</v>
      </c>
      <c r="N14" s="302">
        <f t="shared" si="2"/>
        <v>30</v>
      </c>
      <c r="O14" s="30"/>
      <c r="Q14" s="1"/>
    </row>
    <row r="15" spans="2:18" ht="21" customHeight="1">
      <c r="B15" s="465"/>
      <c r="C15" s="475"/>
      <c r="D15" s="226" t="s">
        <v>38</v>
      </c>
      <c r="E15" s="23">
        <f>Transparency!AK29</f>
        <v>32</v>
      </c>
      <c r="F15" s="226"/>
      <c r="G15" s="23">
        <f>Accountability!AK33</f>
        <v>0</v>
      </c>
      <c r="H15" s="226"/>
      <c r="I15" s="23">
        <f>Consistency!AK26</f>
        <v>30</v>
      </c>
      <c r="J15" s="226"/>
      <c r="K15" s="390">
        <f t="shared" si="0"/>
        <v>20</v>
      </c>
      <c r="L15" s="361">
        <f t="shared" si="1"/>
        <v>0</v>
      </c>
      <c r="M15" s="257">
        <f>K15</f>
        <v>20</v>
      </c>
      <c r="N15" s="24">
        <f t="shared" si="2"/>
        <v>28</v>
      </c>
      <c r="O15" s="30"/>
      <c r="Q15" s="1"/>
    </row>
    <row r="16" spans="2:18" ht="21" customHeight="1">
      <c r="B16" s="465"/>
      <c r="C16" s="396" t="s">
        <v>180</v>
      </c>
      <c r="D16" s="397" t="s">
        <v>22</v>
      </c>
      <c r="E16" s="397">
        <f>Transparency!BO29</f>
        <v>52</v>
      </c>
      <c r="F16" s="398"/>
      <c r="G16" s="397">
        <f>Accountability!BO33</f>
        <v>45</v>
      </c>
      <c r="H16" s="399"/>
      <c r="I16" s="397">
        <f>Consistency!BO26</f>
        <v>30</v>
      </c>
      <c r="J16" s="400"/>
      <c r="K16" s="60">
        <f t="shared" si="0"/>
        <v>41</v>
      </c>
      <c r="L16" s="326">
        <f t="shared" si="1"/>
        <v>0</v>
      </c>
      <c r="M16" s="60">
        <f>K16+0.07</f>
        <v>41.07</v>
      </c>
      <c r="N16" s="61">
        <f t="shared" si="2"/>
        <v>12</v>
      </c>
      <c r="O16" s="30"/>
      <c r="Q16" s="1"/>
    </row>
    <row r="17" spans="2:18" ht="21" customHeight="1">
      <c r="B17" s="465"/>
      <c r="C17" s="303" t="s">
        <v>184</v>
      </c>
      <c r="D17" s="35" t="s">
        <v>28</v>
      </c>
      <c r="E17" s="35">
        <f>Transparency!BI29</f>
        <v>55</v>
      </c>
      <c r="F17" s="41"/>
      <c r="G17" s="35">
        <f>Accountability!BI33</f>
        <v>17</v>
      </c>
      <c r="H17" s="41"/>
      <c r="I17" s="35">
        <f>Consistency!BI26</f>
        <v>45</v>
      </c>
      <c r="J17" s="309"/>
      <c r="K17" s="14">
        <f t="shared" si="0"/>
        <v>38</v>
      </c>
      <c r="L17" s="315">
        <f t="shared" si="1"/>
        <v>0</v>
      </c>
      <c r="M17" s="14">
        <f>K17+0.08</f>
        <v>38.08</v>
      </c>
      <c r="N17" s="301">
        <f t="shared" si="2"/>
        <v>18</v>
      </c>
      <c r="O17" s="30"/>
      <c r="Q17" s="1"/>
    </row>
    <row r="18" spans="2:18" ht="21" customHeight="1">
      <c r="B18" s="465"/>
      <c r="C18" s="393" t="s">
        <v>185</v>
      </c>
      <c r="D18" s="258" t="s">
        <v>36</v>
      </c>
      <c r="E18" s="348">
        <f>Transparency!BX29</f>
        <v>32</v>
      </c>
      <c r="F18" s="259"/>
      <c r="G18" s="348">
        <f>Accountability!BX33</f>
        <v>9</v>
      </c>
      <c r="H18" s="259"/>
      <c r="I18" s="348">
        <f>Consistency!BX26</f>
        <v>30</v>
      </c>
      <c r="J18" s="349"/>
      <c r="K18" s="60">
        <f t="shared" si="0"/>
        <v>23</v>
      </c>
      <c r="L18" s="326">
        <f t="shared" si="1"/>
        <v>0</v>
      </c>
      <c r="M18" s="60">
        <f>K18+0.09</f>
        <v>23.09</v>
      </c>
      <c r="N18" s="61">
        <f t="shared" si="2"/>
        <v>26</v>
      </c>
      <c r="O18" s="30"/>
    </row>
    <row r="19" spans="2:18" ht="21" customHeight="1" thickBot="1">
      <c r="B19" s="465"/>
      <c r="C19" s="470" t="s">
        <v>188</v>
      </c>
      <c r="D19" s="18" t="s">
        <v>11</v>
      </c>
      <c r="E19" s="18">
        <f>Transparency!AN29</f>
        <v>80</v>
      </c>
      <c r="F19" s="285"/>
      <c r="G19" s="18">
        <f>Accountability!AN33</f>
        <v>59</v>
      </c>
      <c r="H19" s="285"/>
      <c r="I19" s="18">
        <f>Consistency!AN26</f>
        <v>75</v>
      </c>
      <c r="J19" s="286"/>
      <c r="K19" s="256">
        <f t="shared" si="0"/>
        <v>71</v>
      </c>
      <c r="L19" s="350">
        <f t="shared" si="1"/>
        <v>0</v>
      </c>
      <c r="M19" s="256">
        <f>K19</f>
        <v>71</v>
      </c>
      <c r="N19" s="301">
        <f t="shared" si="2"/>
        <v>1</v>
      </c>
      <c r="O19" s="30"/>
    </row>
    <row r="20" spans="2:18" ht="21" customHeight="1" thickBot="1">
      <c r="B20" s="465"/>
      <c r="C20" s="471"/>
      <c r="D20" s="231" t="s">
        <v>18</v>
      </c>
      <c r="E20" s="11">
        <f>Transparency!AZ29</f>
        <v>42</v>
      </c>
      <c r="F20" s="42"/>
      <c r="G20" s="11">
        <f>Accountability!AZ33</f>
        <v>12</v>
      </c>
      <c r="H20" s="42"/>
      <c r="I20" s="11">
        <f>Consistency!AZ26</f>
        <v>70</v>
      </c>
      <c r="J20" s="284"/>
      <c r="K20" s="12">
        <f t="shared" si="0"/>
        <v>43</v>
      </c>
      <c r="L20" s="305">
        <f t="shared" si="1"/>
        <v>0</v>
      </c>
      <c r="M20" s="15">
        <f>K20</f>
        <v>43</v>
      </c>
      <c r="N20" s="302">
        <f t="shared" si="2"/>
        <v>8</v>
      </c>
      <c r="O20" s="30"/>
    </row>
    <row r="21" spans="2:18" ht="21" customHeight="1" thickBot="1">
      <c r="B21" s="466"/>
      <c r="C21" s="472"/>
      <c r="D21" s="241" t="s">
        <v>16</v>
      </c>
      <c r="E21" s="241">
        <f>Transparency!BU29</f>
        <v>57</v>
      </c>
      <c r="F21" s="242"/>
      <c r="G21" s="241">
        <f>Accountability!BU33</f>
        <v>20</v>
      </c>
      <c r="H21" s="242"/>
      <c r="I21" s="241">
        <f>Consistency!BU26</f>
        <v>75</v>
      </c>
      <c r="J21" s="283"/>
      <c r="K21" s="287">
        <f t="shared" si="0"/>
        <v>51</v>
      </c>
      <c r="L21" s="339">
        <f t="shared" si="1"/>
        <v>0</v>
      </c>
      <c r="M21" s="227">
        <f>K21</f>
        <v>51</v>
      </c>
      <c r="N21" s="228">
        <f t="shared" si="2"/>
        <v>6</v>
      </c>
      <c r="O21" s="30"/>
    </row>
    <row r="22" spans="2:18" ht="21" customHeight="1">
      <c r="B22" s="464" t="s">
        <v>197</v>
      </c>
      <c r="C22" s="370" t="s">
        <v>178</v>
      </c>
      <c r="D22" s="238" t="s">
        <v>35</v>
      </c>
      <c r="E22" s="371">
        <f>Transparency!AH29</f>
        <v>30</v>
      </c>
      <c r="F22" s="372"/>
      <c r="G22" s="371">
        <f>Accountability!AH33</f>
        <v>22</v>
      </c>
      <c r="H22" s="372"/>
      <c r="I22" s="371">
        <f>Consistency!AH26</f>
        <v>30</v>
      </c>
      <c r="J22" s="373"/>
      <c r="K22" s="12">
        <f t="shared" si="0"/>
        <v>27</v>
      </c>
      <c r="L22" s="340">
        <f t="shared" si="1"/>
        <v>0</v>
      </c>
      <c r="M22" s="12">
        <f>K22</f>
        <v>27</v>
      </c>
      <c r="N22" s="13">
        <f t="shared" si="2"/>
        <v>25</v>
      </c>
      <c r="O22" s="30"/>
      <c r="Q22" s="1"/>
    </row>
    <row r="23" spans="2:18" ht="21" customHeight="1">
      <c r="B23" s="465"/>
      <c r="C23" s="352" t="s">
        <v>179</v>
      </c>
      <c r="D23" s="245" t="s">
        <v>37</v>
      </c>
      <c r="E23" s="246">
        <f>Transparency!AW29</f>
        <v>22</v>
      </c>
      <c r="F23" s="362"/>
      <c r="G23" s="246">
        <f>Accountability!AW33</f>
        <v>15</v>
      </c>
      <c r="H23" s="362"/>
      <c r="I23" s="246">
        <f>Consistency!AW26</f>
        <v>30</v>
      </c>
      <c r="J23" s="363"/>
      <c r="K23" s="56">
        <f t="shared" si="0"/>
        <v>23</v>
      </c>
      <c r="L23" s="306">
        <f t="shared" si="1"/>
        <v>0</v>
      </c>
      <c r="M23" s="56">
        <f>K23+0.08</f>
        <v>23.08</v>
      </c>
      <c r="N23" s="307">
        <f t="shared" si="2"/>
        <v>27</v>
      </c>
      <c r="O23" s="30"/>
      <c r="P23" s="288"/>
      <c r="Q23" s="1"/>
      <c r="R23" s="288"/>
    </row>
    <row r="24" spans="2:18" ht="21" customHeight="1">
      <c r="B24" s="465"/>
      <c r="C24" s="352" t="s">
        <v>181</v>
      </c>
      <c r="D24" s="258" t="s">
        <v>39</v>
      </c>
      <c r="E24" s="348">
        <f>Transparency!CA29</f>
        <v>5</v>
      </c>
      <c r="F24" s="259"/>
      <c r="G24" s="348">
        <f>Accountability!CA33</f>
        <v>12</v>
      </c>
      <c r="H24" s="259"/>
      <c r="I24" s="348">
        <f>Consistency!CA26</f>
        <v>25</v>
      </c>
      <c r="J24" s="349"/>
      <c r="K24" s="60">
        <f t="shared" si="0"/>
        <v>15</v>
      </c>
      <c r="L24" s="326">
        <f t="shared" si="1"/>
        <v>0</v>
      </c>
      <c r="M24" s="60">
        <f>K24</f>
        <v>15</v>
      </c>
      <c r="N24" s="61">
        <f t="shared" si="2"/>
        <v>29</v>
      </c>
      <c r="O24" s="30"/>
      <c r="Q24" s="1"/>
    </row>
    <row r="25" spans="2:18" ht="21" customHeight="1">
      <c r="B25" s="465"/>
      <c r="C25" s="393" t="s">
        <v>182</v>
      </c>
      <c r="D25" s="391" t="s">
        <v>32</v>
      </c>
      <c r="E25" s="240">
        <f>Transparency!Y29</f>
        <v>39</v>
      </c>
      <c r="F25" s="240"/>
      <c r="G25" s="28">
        <f>Accountability!Y33</f>
        <v>17</v>
      </c>
      <c r="H25" s="239"/>
      <c r="I25" s="240">
        <f>Consistency!Y26</f>
        <v>40</v>
      </c>
      <c r="J25" s="239"/>
      <c r="K25" s="392">
        <f t="shared" si="0"/>
        <v>32</v>
      </c>
      <c r="L25" s="306">
        <f t="shared" si="1"/>
        <v>0</v>
      </c>
      <c r="M25" s="56">
        <f>K25</f>
        <v>32</v>
      </c>
      <c r="N25" s="307">
        <f t="shared" si="2"/>
        <v>22</v>
      </c>
      <c r="O25" s="30"/>
      <c r="Q25" s="1"/>
    </row>
    <row r="26" spans="2:18" ht="21" customHeight="1" thickBot="1">
      <c r="B26" s="465"/>
      <c r="C26" s="468" t="s">
        <v>186</v>
      </c>
      <c r="D26" s="367" t="s">
        <v>29</v>
      </c>
      <c r="E26" s="367">
        <f>Transparency!J29</f>
        <v>79</v>
      </c>
      <c r="F26" s="368"/>
      <c r="G26" s="367">
        <f>Accountability!J33</f>
        <v>21</v>
      </c>
      <c r="H26" s="368"/>
      <c r="I26" s="367">
        <f>Consistency!J26</f>
        <v>25</v>
      </c>
      <c r="J26" s="369"/>
      <c r="K26" s="250">
        <f t="shared" si="0"/>
        <v>37</v>
      </c>
      <c r="L26" s="304">
        <f t="shared" si="1"/>
        <v>0</v>
      </c>
      <c r="M26" s="250">
        <f>K26</f>
        <v>37</v>
      </c>
      <c r="N26" s="302">
        <f t="shared" si="2"/>
        <v>19</v>
      </c>
      <c r="O26" s="30"/>
      <c r="Q26" s="1"/>
    </row>
    <row r="27" spans="2:18" ht="21" customHeight="1" thickBot="1">
      <c r="B27" s="466"/>
      <c r="C27" s="469"/>
      <c r="D27" s="241" t="s">
        <v>12</v>
      </c>
      <c r="E27" s="241">
        <f>Transparency!CG29</f>
        <v>85</v>
      </c>
      <c r="F27" s="242"/>
      <c r="G27" s="241">
        <f>Accountability!CG33</f>
        <v>70</v>
      </c>
      <c r="H27" s="242"/>
      <c r="I27" s="241">
        <f>Consistency!CG26</f>
        <v>55</v>
      </c>
      <c r="J27" s="283"/>
      <c r="K27" s="287">
        <f t="shared" si="0"/>
        <v>68</v>
      </c>
      <c r="L27" s="339">
        <f t="shared" si="1"/>
        <v>0</v>
      </c>
      <c r="M27" s="227">
        <f>K27</f>
        <v>68</v>
      </c>
      <c r="N27" s="228">
        <f t="shared" si="2"/>
        <v>2</v>
      </c>
      <c r="O27" s="30"/>
      <c r="Q27" s="1"/>
    </row>
    <row r="28" spans="2:18" ht="21" customHeight="1" thickBot="1">
      <c r="B28" s="464" t="s">
        <v>198</v>
      </c>
      <c r="C28" s="467" t="s">
        <v>174</v>
      </c>
      <c r="D28" s="248" t="s">
        <v>27</v>
      </c>
      <c r="E28" s="249">
        <f>Transparency!S29</f>
        <v>54</v>
      </c>
      <c r="F28" s="374"/>
      <c r="G28" s="248">
        <f>Accountability!S33</f>
        <v>18</v>
      </c>
      <c r="H28" s="229"/>
      <c r="I28" s="249">
        <f>Consistency!S26</f>
        <v>45</v>
      </c>
      <c r="J28" s="375"/>
      <c r="K28" s="12">
        <f t="shared" si="0"/>
        <v>38</v>
      </c>
      <c r="L28" s="340">
        <f t="shared" si="1"/>
        <v>0</v>
      </c>
      <c r="M28" s="12">
        <f>K28+0.09</f>
        <v>38.090000000000003</v>
      </c>
      <c r="N28" s="13">
        <f t="shared" si="2"/>
        <v>17</v>
      </c>
      <c r="O28" s="30"/>
      <c r="Q28" s="1"/>
    </row>
    <row r="29" spans="2:18" ht="21" customHeight="1" thickBot="1">
      <c r="B29" s="465"/>
      <c r="C29" s="455"/>
      <c r="D29" s="33" t="s">
        <v>21</v>
      </c>
      <c r="E29" s="33">
        <f>Transparency!AQ29</f>
        <v>49</v>
      </c>
      <c r="F29" s="44"/>
      <c r="G29" s="33">
        <f>Accountability!AQ33</f>
        <v>32</v>
      </c>
      <c r="H29" s="44"/>
      <c r="I29" s="33">
        <f>Consistency!AQ26</f>
        <v>45</v>
      </c>
      <c r="J29" s="270"/>
      <c r="K29" s="316">
        <f t="shared" si="0"/>
        <v>41</v>
      </c>
      <c r="L29" s="315">
        <f t="shared" si="1"/>
        <v>0</v>
      </c>
      <c r="M29" s="14">
        <f>K29+0.08</f>
        <v>41.08</v>
      </c>
      <c r="N29" s="301">
        <f t="shared" si="2"/>
        <v>11</v>
      </c>
      <c r="O29" s="30"/>
      <c r="P29" s="288"/>
      <c r="Q29" s="1"/>
    </row>
    <row r="30" spans="2:18" ht="21" customHeight="1">
      <c r="B30" s="465"/>
      <c r="C30" s="455"/>
      <c r="D30" s="49" t="s">
        <v>13</v>
      </c>
      <c r="E30" s="59">
        <f>Transparency!AT29</f>
        <v>85</v>
      </c>
      <c r="F30" s="311"/>
      <c r="G30" s="59">
        <f>Accountability!AT33</f>
        <v>45</v>
      </c>
      <c r="H30" s="311"/>
      <c r="I30" s="59">
        <f>Consistency!AT26</f>
        <v>50</v>
      </c>
      <c r="J30" s="312"/>
      <c r="K30" s="12">
        <f t="shared" si="0"/>
        <v>57</v>
      </c>
      <c r="L30" s="305">
        <f t="shared" si="1"/>
        <v>0</v>
      </c>
      <c r="M30" s="15">
        <f>K30</f>
        <v>57</v>
      </c>
      <c r="N30" s="302">
        <f t="shared" si="2"/>
        <v>3</v>
      </c>
      <c r="O30" s="30"/>
      <c r="P30" s="288"/>
      <c r="Q30" s="1"/>
      <c r="R30" s="288"/>
    </row>
    <row r="31" spans="2:18" ht="21" customHeight="1">
      <c r="B31" s="465"/>
      <c r="C31" s="455"/>
      <c r="D31" s="45" t="s">
        <v>26</v>
      </c>
      <c r="E31" s="33">
        <f>Transparency!BC29</f>
        <v>62</v>
      </c>
      <c r="F31" s="44"/>
      <c r="G31" s="45">
        <f>Accountability!BC33</f>
        <v>39</v>
      </c>
      <c r="H31" s="44"/>
      <c r="I31" s="45">
        <f>Consistency!BC26</f>
        <v>25</v>
      </c>
      <c r="J31" s="44"/>
      <c r="K31" s="328">
        <f t="shared" si="0"/>
        <v>39</v>
      </c>
      <c r="L31" s="315" t="str">
        <f t="shared" si="1"/>
        <v>YES</v>
      </c>
      <c r="M31" s="14">
        <f>K31+0.08</f>
        <v>39.08</v>
      </c>
      <c r="N31" s="301">
        <f t="shared" si="2"/>
        <v>16</v>
      </c>
      <c r="O31" s="30"/>
      <c r="Q31" s="1"/>
    </row>
    <row r="32" spans="2:18" ht="21" customHeight="1" thickBot="1">
      <c r="B32" s="465"/>
      <c r="C32" s="455"/>
      <c r="D32" s="22" t="s">
        <v>30</v>
      </c>
      <c r="E32" s="22">
        <f>Transparency!BF29</f>
        <v>69</v>
      </c>
      <c r="F32" s="37"/>
      <c r="G32" s="22">
        <f>Accountability!BF33</f>
        <v>22</v>
      </c>
      <c r="H32" s="37"/>
      <c r="I32" s="22">
        <f>Consistency!BF26</f>
        <v>25</v>
      </c>
      <c r="J32" s="271"/>
      <c r="K32" s="15">
        <f t="shared" si="0"/>
        <v>35</v>
      </c>
      <c r="L32" s="305">
        <f t="shared" si="1"/>
        <v>0</v>
      </c>
      <c r="M32" s="15">
        <f>K32+0.09</f>
        <v>35.090000000000003</v>
      </c>
      <c r="N32" s="302">
        <f t="shared" si="2"/>
        <v>20</v>
      </c>
      <c r="O32" s="30"/>
      <c r="Q32" s="1"/>
    </row>
    <row r="33" spans="2:18" ht="21" customHeight="1" thickBot="1">
      <c r="B33" s="465"/>
      <c r="C33" s="455"/>
      <c r="D33" s="33" t="s">
        <v>33</v>
      </c>
      <c r="E33" s="33">
        <f>Transparency!CJ29</f>
        <v>55</v>
      </c>
      <c r="F33" s="44"/>
      <c r="G33" s="33">
        <f>Accountability!CJ33</f>
        <v>14</v>
      </c>
      <c r="H33" s="44"/>
      <c r="I33" s="33">
        <f>Consistency!CJ26</f>
        <v>30</v>
      </c>
      <c r="J33" s="270"/>
      <c r="K33" s="316">
        <f t="shared" si="0"/>
        <v>31</v>
      </c>
      <c r="L33" s="315">
        <f t="shared" si="1"/>
        <v>0</v>
      </c>
      <c r="M33" s="14">
        <f>K33</f>
        <v>31</v>
      </c>
      <c r="N33" s="301">
        <f t="shared" si="2"/>
        <v>23</v>
      </c>
      <c r="O33" s="30"/>
      <c r="Q33" s="1"/>
    </row>
    <row r="34" spans="2:18" ht="21" customHeight="1">
      <c r="B34" s="465"/>
      <c r="C34" s="456"/>
      <c r="D34" s="53" t="s">
        <v>19</v>
      </c>
      <c r="E34" s="54">
        <f>Transparency!CP29</f>
        <v>62</v>
      </c>
      <c r="F34" s="55"/>
      <c r="G34" s="54">
        <f>Accountability!CP33</f>
        <v>24</v>
      </c>
      <c r="H34" s="55"/>
      <c r="I34" s="54">
        <f>Consistency!CP26</f>
        <v>45</v>
      </c>
      <c r="J34" s="272"/>
      <c r="K34" s="324">
        <f t="shared" si="0"/>
        <v>42</v>
      </c>
      <c r="L34" s="325">
        <f t="shared" si="1"/>
        <v>0</v>
      </c>
      <c r="M34" s="19">
        <f>K34</f>
        <v>42</v>
      </c>
      <c r="N34" s="302">
        <f t="shared" si="2"/>
        <v>9</v>
      </c>
      <c r="O34" s="30"/>
      <c r="Q34" s="1"/>
    </row>
    <row r="35" spans="2:18" ht="21" customHeight="1">
      <c r="B35" s="465"/>
      <c r="C35" s="351" t="s">
        <v>175</v>
      </c>
      <c r="D35" s="267" t="s">
        <v>17</v>
      </c>
      <c r="E35" s="268">
        <f>Transparency!AE29</f>
        <v>82</v>
      </c>
      <c r="F35" s="269"/>
      <c r="G35" s="268">
        <f>Accountability!AE33</f>
        <v>33</v>
      </c>
      <c r="H35" s="269"/>
      <c r="I35" s="268">
        <f>Consistency!AE26</f>
        <v>45</v>
      </c>
      <c r="J35" s="273"/>
      <c r="K35" s="56">
        <f t="shared" si="0"/>
        <v>50</v>
      </c>
      <c r="L35" s="306">
        <f t="shared" si="1"/>
        <v>0</v>
      </c>
      <c r="M35" s="56">
        <f>K35</f>
        <v>50</v>
      </c>
      <c r="N35" s="307">
        <f t="shared" si="2"/>
        <v>7</v>
      </c>
      <c r="O35" s="30"/>
      <c r="Q35" s="1"/>
    </row>
    <row r="36" spans="2:18" ht="21" customHeight="1" thickBot="1">
      <c r="B36" s="466"/>
      <c r="C36" s="376" t="s">
        <v>187</v>
      </c>
      <c r="D36" s="377" t="s">
        <v>14</v>
      </c>
      <c r="E36" s="377">
        <f>Transparency!CD29</f>
        <v>62</v>
      </c>
      <c r="F36" s="378"/>
      <c r="G36" s="377">
        <f>Accountability!CD33</f>
        <v>39</v>
      </c>
      <c r="H36" s="378"/>
      <c r="I36" s="377">
        <f>Consistency!CD26</f>
        <v>65</v>
      </c>
      <c r="J36" s="379"/>
      <c r="K36" s="16">
        <f t="shared" si="0"/>
        <v>55</v>
      </c>
      <c r="L36" s="380">
        <f t="shared" si="1"/>
        <v>0</v>
      </c>
      <c r="M36" s="16">
        <f>K36</f>
        <v>55</v>
      </c>
      <c r="N36" s="17">
        <f t="shared" si="2"/>
        <v>4</v>
      </c>
      <c r="O36" s="30"/>
      <c r="Q36" s="1"/>
    </row>
    <row r="37" spans="2:18" ht="21" customHeight="1">
      <c r="B37" s="464" t="s">
        <v>199</v>
      </c>
      <c r="C37" s="381" t="s">
        <v>183</v>
      </c>
      <c r="D37" s="382" t="s">
        <v>15</v>
      </c>
      <c r="E37" s="382">
        <f>Transparency!BR29</f>
        <v>65</v>
      </c>
      <c r="F37" s="383"/>
      <c r="G37" s="382">
        <f>Accountability!BR33</f>
        <v>38</v>
      </c>
      <c r="H37" s="383"/>
      <c r="I37" s="382">
        <f>Consistency!BR26</f>
        <v>55</v>
      </c>
      <c r="J37" s="384"/>
      <c r="K37" s="360">
        <f t="shared" si="0"/>
        <v>52</v>
      </c>
      <c r="L37" s="385">
        <f t="shared" si="1"/>
        <v>0</v>
      </c>
      <c r="M37" s="360">
        <f>K37</f>
        <v>52</v>
      </c>
      <c r="N37" s="386">
        <f t="shared" si="2"/>
        <v>5</v>
      </c>
      <c r="O37" s="30"/>
      <c r="Q37" s="1"/>
    </row>
    <row r="38" spans="2:18" ht="21" customHeight="1" thickBot="1">
      <c r="B38" s="465"/>
      <c r="C38" s="460" t="s">
        <v>189</v>
      </c>
      <c r="D38" s="6" t="s">
        <v>25</v>
      </c>
      <c r="E38" s="6">
        <f>Transparency!CM29</f>
        <v>70</v>
      </c>
      <c r="F38" s="233"/>
      <c r="G38" s="6">
        <f>Accountability!CM33</f>
        <v>22</v>
      </c>
      <c r="H38" s="233"/>
      <c r="I38" s="6">
        <f>Consistency!CM26</f>
        <v>35</v>
      </c>
      <c r="J38" s="282"/>
      <c r="K38" s="250">
        <f t="shared" si="0"/>
        <v>39</v>
      </c>
      <c r="L38" s="304" t="str">
        <f t="shared" si="1"/>
        <v>YES</v>
      </c>
      <c r="M38" s="250">
        <f>K38+0.09</f>
        <v>39.090000000000003</v>
      </c>
      <c r="N38" s="302">
        <f t="shared" si="2"/>
        <v>15</v>
      </c>
      <c r="O38" s="30"/>
      <c r="P38" s="288"/>
    </row>
    <row r="39" spans="2:18" ht="21" customHeight="1" thickBot="1">
      <c r="B39" s="466"/>
      <c r="C39" s="463"/>
      <c r="D39" s="241" t="s">
        <v>20</v>
      </c>
      <c r="E39" s="241">
        <f>Transparency!M29</f>
        <v>50</v>
      </c>
      <c r="F39" s="242"/>
      <c r="G39" s="241">
        <f>Accountability!M33</f>
        <v>19</v>
      </c>
      <c r="H39" s="242"/>
      <c r="I39" s="241">
        <f>Consistency!M26</f>
        <v>55</v>
      </c>
      <c r="J39" s="283"/>
      <c r="K39" s="287">
        <f t="shared" si="0"/>
        <v>41</v>
      </c>
      <c r="L39" s="339">
        <f t="shared" si="1"/>
        <v>0</v>
      </c>
      <c r="M39" s="227">
        <f>K39+0.09</f>
        <v>41.09</v>
      </c>
      <c r="N39" s="228">
        <f t="shared" si="2"/>
        <v>10</v>
      </c>
      <c r="O39" s="30"/>
      <c r="P39" s="288"/>
      <c r="R39" s="401"/>
    </row>
    <row r="40" spans="2:18" ht="15.95" customHeight="1">
      <c r="D40" s="8" t="s">
        <v>41</v>
      </c>
      <c r="E40" s="8" t="s">
        <v>42</v>
      </c>
      <c r="F40" s="9">
        <v>0.25</v>
      </c>
      <c r="G40" s="8" t="s">
        <v>42</v>
      </c>
      <c r="H40" s="9">
        <v>0.35</v>
      </c>
      <c r="I40" s="8" t="s">
        <v>42</v>
      </c>
      <c r="J40" s="9">
        <v>0.4</v>
      </c>
      <c r="K40" s="10" t="s">
        <v>43</v>
      </c>
      <c r="L40" s="10"/>
      <c r="M40" s="403" t="s">
        <v>44</v>
      </c>
      <c r="N40" s="403"/>
      <c r="O40" s="1"/>
      <c r="P40" s="1"/>
    </row>
    <row r="41" spans="2:18" ht="20.100000000000001" customHeight="1">
      <c r="D41" s="1"/>
      <c r="E41" s="1"/>
      <c r="F41" s="1"/>
      <c r="G41" s="1"/>
      <c r="H41" s="1"/>
      <c r="I41" s="1"/>
      <c r="J41" s="1"/>
      <c r="K41" s="1"/>
      <c r="L41" s="1"/>
      <c r="M41" s="403"/>
      <c r="N41" s="403"/>
      <c r="O41" s="1"/>
      <c r="P41" s="1"/>
    </row>
    <row r="42" spans="2:18">
      <c r="D42" s="1"/>
      <c r="E42" s="1"/>
      <c r="F42" s="1"/>
      <c r="G42" s="1"/>
      <c r="H42" s="1"/>
      <c r="I42" s="1"/>
      <c r="J42" s="1"/>
      <c r="K42" s="1"/>
      <c r="L42" s="1"/>
      <c r="M42" s="1"/>
      <c r="N42" s="1"/>
      <c r="O42" s="1"/>
      <c r="P42" s="1"/>
    </row>
  </sheetData>
  <sheetProtection algorithmName="SHA-512" hashValue="0j2rL25ozboasr8SKqyCQAy0HCWcBsA6zYYoYdSQqZD5YbHrb1VG9Cz3fEwnKHqL9S8KqshbzehjKba4iyH4uQ==" saltValue="EBId0+mRwgOKl2Lat9cyIw==" spinCount="100000" sheet="1" objects="1" scenarios="1"/>
  <sortState xmlns:xlrd2="http://schemas.microsoft.com/office/spreadsheetml/2017/richdata2" ref="C10:N21">
    <sortCondition ref="C10:C21"/>
  </sortState>
  <mergeCells count="22">
    <mergeCell ref="C19:C21"/>
    <mergeCell ref="B10:B21"/>
    <mergeCell ref="B28:B36"/>
    <mergeCell ref="C11:C15"/>
    <mergeCell ref="D3:N3"/>
    <mergeCell ref="G4:H4"/>
    <mergeCell ref="E6:F6"/>
    <mergeCell ref="G6:H6"/>
    <mergeCell ref="I6:J6"/>
    <mergeCell ref="M6:M8"/>
    <mergeCell ref="E7:F7"/>
    <mergeCell ref="G7:H7"/>
    <mergeCell ref="I7:J7"/>
    <mergeCell ref="E8:F8"/>
    <mergeCell ref="G8:H8"/>
    <mergeCell ref="I8:J8"/>
    <mergeCell ref="C38:C39"/>
    <mergeCell ref="M40:N41"/>
    <mergeCell ref="B37:B39"/>
    <mergeCell ref="B22:B27"/>
    <mergeCell ref="C28:C34"/>
    <mergeCell ref="C26:C27"/>
  </mergeCells>
  <pageMargins left="0.7" right="0.7" top="0.75" bottom="0.75" header="0.3" footer="0.3"/>
  <pageSetup scale="70" orientation="portrait" horizontalDpi="0" verticalDpi="0"/>
  <ignoredErrors>
    <ignoredError sqref="M16 M23 M3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93963-41D4-3644-AD98-9ACA13E30BF7}">
  <sheetPr>
    <tabColor rgb="FF0070C0"/>
  </sheetPr>
  <dimension ref="B2:CP31"/>
  <sheetViews>
    <sheetView showGridLines="0" zoomScaleNormal="100" workbookViewId="0">
      <pane xSplit="5" ySplit="5" topLeftCell="F6" activePane="bottomRight" state="frozen"/>
      <selection pane="bottomRight" activeCell="B2" sqref="B2:D2"/>
      <selection pane="bottomLeft" activeCell="A5" sqref="A5"/>
      <selection pane="topRight" activeCell="F1" sqref="F1"/>
    </sheetView>
  </sheetViews>
  <sheetFormatPr defaultColWidth="11" defaultRowHeight="15.6"/>
  <cols>
    <col min="1" max="1" width="3.5" customWidth="1"/>
    <col min="2" max="2" width="4.625" customWidth="1"/>
    <col min="3" max="3" width="5" customWidth="1"/>
    <col min="4" max="4" width="62.5" customWidth="1"/>
    <col min="5" max="5" width="1" customWidth="1"/>
    <col min="6" max="6" width="17.625" customWidth="1"/>
    <col min="7" max="7" width="8.625" customWidth="1"/>
    <col min="8" max="8" width="0.875" customWidth="1"/>
    <col min="9" max="9" width="17.625" customWidth="1"/>
    <col min="10" max="10" width="8.625" customWidth="1"/>
    <col min="11" max="11" width="0.875" customWidth="1"/>
    <col min="12" max="12" width="17.625" customWidth="1"/>
    <col min="13" max="13" width="8.625" customWidth="1"/>
    <col min="14" max="14" width="0.875" customWidth="1"/>
    <col min="15" max="15" width="17.625" customWidth="1"/>
    <col min="16" max="16" width="8.625" customWidth="1"/>
    <col min="17" max="17" width="0.875" customWidth="1"/>
    <col min="18" max="18" width="17.625" customWidth="1"/>
    <col min="19" max="19" width="8.625" customWidth="1"/>
    <col min="20" max="20" width="0.875" customWidth="1"/>
    <col min="21" max="21" width="17.625" customWidth="1"/>
    <col min="22" max="22" width="8.625" customWidth="1"/>
    <col min="23" max="23" width="0.875" customWidth="1"/>
    <col min="24" max="24" width="17.625" customWidth="1"/>
    <col min="25" max="25" width="8.625" customWidth="1"/>
    <col min="26" max="26" width="0.875" customWidth="1"/>
    <col min="27" max="27" width="17.625" customWidth="1"/>
    <col min="28" max="28" width="8.625" customWidth="1"/>
    <col min="29" max="29" width="1" customWidth="1"/>
    <col min="30" max="30" width="17.625" customWidth="1"/>
    <col min="31" max="31" width="8.625" customWidth="1"/>
    <col min="32" max="32" width="0.875" customWidth="1"/>
    <col min="33" max="33" width="17.625" customWidth="1"/>
    <col min="34" max="34" width="8.625" customWidth="1"/>
    <col min="35" max="35" width="0.875" customWidth="1"/>
    <col min="36" max="36" width="17.625" customWidth="1"/>
    <col min="37" max="37" width="8.625" customWidth="1"/>
    <col min="38" max="38" width="0.875" customWidth="1"/>
    <col min="39" max="39" width="17.625" customWidth="1"/>
    <col min="40" max="40" width="8.625" customWidth="1"/>
    <col min="41" max="41" width="0.875" customWidth="1"/>
    <col min="42" max="42" width="17.375" customWidth="1"/>
    <col min="43" max="43" width="8.625" customWidth="1"/>
    <col min="44" max="44" width="0.875" customWidth="1"/>
    <col min="45" max="45" width="17.625" customWidth="1"/>
    <col min="46" max="46" width="8.5" customWidth="1"/>
    <col min="47" max="47" width="0.875" customWidth="1"/>
    <col min="48" max="48" width="17.625" customWidth="1"/>
    <col min="49" max="49" width="8.625" customWidth="1"/>
    <col min="50" max="50" width="0.875" customWidth="1"/>
    <col min="51" max="51" width="17.625" customWidth="1"/>
    <col min="52" max="52" width="8.625" customWidth="1"/>
    <col min="53" max="53" width="0.875" customWidth="1"/>
    <col min="54" max="54" width="17.625" customWidth="1"/>
    <col min="55" max="55" width="8.625" customWidth="1"/>
    <col min="56" max="56" width="0.875" customWidth="1"/>
    <col min="57" max="57" width="17.625" customWidth="1"/>
    <col min="58" max="58" width="8.625" customWidth="1"/>
    <col min="59" max="59" width="0.875" customWidth="1"/>
    <col min="60" max="60" width="17.625" customWidth="1"/>
    <col min="61" max="61" width="8.625" customWidth="1"/>
    <col min="62" max="62" width="0.875" customWidth="1"/>
    <col min="63" max="63" width="17.625" customWidth="1"/>
    <col min="64" max="64" width="8.625" customWidth="1"/>
    <col min="65" max="65" width="0.875" customWidth="1"/>
    <col min="66" max="66" width="17.625" customWidth="1"/>
    <col min="67" max="67" width="8.625" customWidth="1"/>
    <col min="68" max="68" width="0.875" customWidth="1"/>
    <col min="69" max="69" width="17.625" customWidth="1"/>
    <col min="70" max="70" width="8.625" customWidth="1"/>
    <col min="71" max="71" width="0.875" customWidth="1"/>
    <col min="72" max="72" width="17.625" customWidth="1"/>
    <col min="73" max="73" width="8.625" customWidth="1"/>
    <col min="74" max="74" width="0.875" customWidth="1"/>
    <col min="75" max="75" width="17.625" customWidth="1"/>
    <col min="76" max="76" width="8.625" customWidth="1"/>
    <col min="77" max="77" width="0.875" customWidth="1"/>
    <col min="78" max="78" width="17.625" customWidth="1"/>
    <col min="79" max="79" width="8.625" customWidth="1"/>
    <col min="80" max="80" width="0.875" customWidth="1"/>
    <col min="81" max="81" width="17.625" customWidth="1"/>
    <col min="82" max="82" width="8.625" customWidth="1"/>
    <col min="83" max="83" width="0.875" customWidth="1"/>
    <col min="84" max="84" width="17.625" customWidth="1"/>
    <col min="85" max="85" width="8.625" customWidth="1"/>
    <col min="86" max="86" width="0.875" customWidth="1"/>
    <col min="87" max="87" width="17.625" customWidth="1"/>
    <col min="88" max="88" width="8.5" customWidth="1"/>
    <col min="89" max="89" width="0.875" customWidth="1"/>
    <col min="90" max="90" width="17.625" customWidth="1"/>
    <col min="91" max="91" width="8.625" customWidth="1"/>
    <col min="92" max="92" width="0.875" customWidth="1"/>
    <col min="93" max="93" width="17.625" customWidth="1"/>
    <col min="94" max="94" width="8.625" customWidth="1"/>
  </cols>
  <sheetData>
    <row r="2" spans="2:94">
      <c r="B2" s="422" t="s">
        <v>45</v>
      </c>
      <c r="C2" s="423"/>
      <c r="D2" s="424"/>
      <c r="F2" t="s">
        <v>46</v>
      </c>
    </row>
    <row r="3" spans="2:94" ht="16.149999999999999" thickBot="1"/>
    <row r="4" spans="2:94" ht="15.95" customHeight="1">
      <c r="B4" s="431" t="s">
        <v>47</v>
      </c>
      <c r="C4" s="431"/>
      <c r="D4" s="115" t="s">
        <v>48</v>
      </c>
      <c r="F4" s="411" t="s">
        <v>23</v>
      </c>
      <c r="G4" s="412"/>
      <c r="H4" s="188"/>
      <c r="I4" s="411" t="s">
        <v>29</v>
      </c>
      <c r="J4" s="412"/>
      <c r="K4" s="188"/>
      <c r="L4" s="411" t="s">
        <v>20</v>
      </c>
      <c r="M4" s="412"/>
      <c r="N4" s="188"/>
      <c r="O4" s="411" t="s">
        <v>24</v>
      </c>
      <c r="P4" s="412"/>
      <c r="R4" s="411" t="s">
        <v>27</v>
      </c>
      <c r="S4" s="412"/>
      <c r="U4" s="411" t="s">
        <v>31</v>
      </c>
      <c r="V4" s="412"/>
      <c r="X4" s="411" t="s">
        <v>32</v>
      </c>
      <c r="Y4" s="412"/>
      <c r="AA4" s="416" t="s">
        <v>40</v>
      </c>
      <c r="AB4" s="417"/>
      <c r="AD4" s="411" t="s">
        <v>49</v>
      </c>
      <c r="AE4" s="412"/>
      <c r="AG4" s="411" t="s">
        <v>35</v>
      </c>
      <c r="AH4" s="412"/>
      <c r="AJ4" s="411" t="s">
        <v>50</v>
      </c>
      <c r="AK4" s="412"/>
      <c r="AM4" s="411" t="s">
        <v>11</v>
      </c>
      <c r="AN4" s="412"/>
      <c r="AP4" s="411" t="s">
        <v>21</v>
      </c>
      <c r="AQ4" s="412"/>
      <c r="AR4" s="222"/>
      <c r="AS4" s="411" t="s">
        <v>13</v>
      </c>
      <c r="AT4" s="412"/>
      <c r="AV4" s="411" t="s">
        <v>37</v>
      </c>
      <c r="AW4" s="412"/>
      <c r="AY4" s="411" t="s">
        <v>51</v>
      </c>
      <c r="AZ4" s="412"/>
      <c r="BB4" s="416" t="s">
        <v>26</v>
      </c>
      <c r="BC4" s="417"/>
      <c r="BE4" s="411" t="s">
        <v>30</v>
      </c>
      <c r="BF4" s="412"/>
      <c r="BH4" s="411" t="s">
        <v>28</v>
      </c>
      <c r="BI4" s="412"/>
      <c r="BK4" s="411" t="s">
        <v>52</v>
      </c>
      <c r="BL4" s="412"/>
      <c r="BM4" s="207"/>
      <c r="BN4" s="411" t="s">
        <v>22</v>
      </c>
      <c r="BO4" s="412"/>
      <c r="BP4" s="207"/>
      <c r="BQ4" s="411" t="s">
        <v>15</v>
      </c>
      <c r="BR4" s="412"/>
      <c r="BT4" s="416" t="s">
        <v>16</v>
      </c>
      <c r="BU4" s="417"/>
      <c r="BW4" s="411" t="s">
        <v>36</v>
      </c>
      <c r="BX4" s="412"/>
      <c r="BZ4" s="411" t="s">
        <v>53</v>
      </c>
      <c r="CA4" s="412"/>
      <c r="CC4" s="411" t="s">
        <v>14</v>
      </c>
      <c r="CD4" s="412"/>
      <c r="CE4" s="207"/>
      <c r="CF4" s="411" t="s">
        <v>12</v>
      </c>
      <c r="CG4" s="412"/>
      <c r="CH4" s="207"/>
      <c r="CI4" s="411" t="s">
        <v>33</v>
      </c>
      <c r="CJ4" s="412"/>
      <c r="CL4" s="411" t="s">
        <v>54</v>
      </c>
      <c r="CM4" s="412"/>
      <c r="CO4" s="411" t="s">
        <v>19</v>
      </c>
      <c r="CP4" s="412"/>
    </row>
    <row r="5" spans="2:94" ht="16.149999999999999" thickBot="1">
      <c r="B5" s="432"/>
      <c r="C5" s="432"/>
      <c r="D5" s="69"/>
      <c r="F5" s="429"/>
      <c r="G5" s="430"/>
      <c r="H5" s="188"/>
      <c r="I5" s="413"/>
      <c r="J5" s="414"/>
      <c r="K5" s="188"/>
      <c r="L5" s="413"/>
      <c r="M5" s="414"/>
      <c r="N5" s="188"/>
      <c r="O5" s="413"/>
      <c r="P5" s="414"/>
      <c r="R5" s="413"/>
      <c r="S5" s="414"/>
      <c r="U5" s="413"/>
      <c r="V5" s="414"/>
      <c r="X5" s="413"/>
      <c r="Y5" s="414"/>
      <c r="AA5" s="420"/>
      <c r="AB5" s="421"/>
      <c r="AD5" s="413"/>
      <c r="AE5" s="414"/>
      <c r="AG5" s="413"/>
      <c r="AH5" s="414"/>
      <c r="AJ5" s="413"/>
      <c r="AK5" s="414"/>
      <c r="AM5" s="413"/>
      <c r="AN5" s="414"/>
      <c r="AP5" s="413"/>
      <c r="AQ5" s="414"/>
      <c r="AR5" s="222"/>
      <c r="AS5" s="413"/>
      <c r="AT5" s="414"/>
      <c r="AV5" s="413"/>
      <c r="AW5" s="414"/>
      <c r="AY5" s="413"/>
      <c r="AZ5" s="414"/>
      <c r="BB5" s="420"/>
      <c r="BC5" s="421"/>
      <c r="BE5" s="413"/>
      <c r="BF5" s="414"/>
      <c r="BH5" s="413"/>
      <c r="BI5" s="414"/>
      <c r="BK5" s="413"/>
      <c r="BL5" s="414"/>
      <c r="BM5" s="207"/>
      <c r="BN5" s="413"/>
      <c r="BO5" s="414"/>
      <c r="BP5" s="207"/>
      <c r="BQ5" s="413"/>
      <c r="BR5" s="414"/>
      <c r="BT5" s="418"/>
      <c r="BU5" s="419"/>
      <c r="BW5" s="413"/>
      <c r="BX5" s="414"/>
      <c r="BZ5" s="413"/>
      <c r="CA5" s="414"/>
      <c r="CC5" s="413"/>
      <c r="CD5" s="414"/>
      <c r="CE5" s="207"/>
      <c r="CF5" s="413"/>
      <c r="CG5" s="414"/>
      <c r="CH5" s="207"/>
      <c r="CI5" s="413"/>
      <c r="CJ5" s="414"/>
      <c r="CL5" s="413"/>
      <c r="CM5" s="414"/>
      <c r="CO5" s="413"/>
      <c r="CP5" s="414"/>
    </row>
    <row r="6" spans="2:94">
      <c r="B6" s="63" t="s">
        <v>55</v>
      </c>
      <c r="C6" s="168" t="s">
        <v>56</v>
      </c>
      <c r="D6" s="90"/>
      <c r="E6" s="90"/>
      <c r="F6" s="180"/>
      <c r="G6" s="142"/>
      <c r="H6" s="90"/>
      <c r="I6" s="180"/>
      <c r="J6" s="142"/>
      <c r="K6" s="90"/>
      <c r="L6" s="180"/>
      <c r="M6" s="142"/>
      <c r="N6" s="90"/>
      <c r="O6" s="180"/>
      <c r="P6" s="142"/>
      <c r="R6" s="180"/>
      <c r="S6" s="142"/>
      <c r="U6" s="180"/>
      <c r="V6" s="142"/>
      <c r="X6" s="180"/>
      <c r="Y6" s="142"/>
      <c r="AA6" s="180"/>
      <c r="AB6" s="142"/>
      <c r="AD6" s="180"/>
      <c r="AE6" s="142"/>
      <c r="AG6" s="180"/>
      <c r="AH6" s="142"/>
      <c r="AJ6" s="180"/>
      <c r="AK6" s="142"/>
      <c r="AM6" s="180"/>
      <c r="AN6" s="142"/>
      <c r="AP6" s="180"/>
      <c r="AQ6" s="142"/>
      <c r="AS6" s="180"/>
      <c r="AT6" s="142"/>
      <c r="AV6" s="180"/>
      <c r="AW6" s="142"/>
      <c r="AY6" s="180"/>
      <c r="AZ6" s="142"/>
      <c r="BB6" s="208"/>
      <c r="BC6" s="209"/>
      <c r="BE6" s="180"/>
      <c r="BF6" s="142"/>
      <c r="BH6" s="180"/>
      <c r="BI6" s="142"/>
      <c r="BK6" s="180"/>
      <c r="BL6" s="142"/>
      <c r="BM6" s="153"/>
      <c r="BN6" s="180"/>
      <c r="BO6" s="142"/>
      <c r="BP6" s="153"/>
      <c r="BQ6" s="180"/>
      <c r="BR6" s="142"/>
      <c r="BT6" s="180"/>
      <c r="BU6" s="142"/>
      <c r="BW6" s="180"/>
      <c r="BX6" s="142"/>
      <c r="BZ6" s="180"/>
      <c r="CA6" s="142"/>
      <c r="CC6" s="180"/>
      <c r="CD6" s="142"/>
      <c r="CE6" s="153"/>
      <c r="CF6" s="180"/>
      <c r="CG6" s="142"/>
      <c r="CH6" s="153"/>
      <c r="CI6" s="180"/>
      <c r="CJ6" s="142"/>
      <c r="CL6" s="180"/>
      <c r="CM6" s="142"/>
      <c r="CO6" s="180"/>
      <c r="CP6" s="142"/>
    </row>
    <row r="7" spans="2:94" ht="62.45">
      <c r="B7" s="169"/>
      <c r="C7" s="67" t="s">
        <v>57</v>
      </c>
      <c r="D7" s="68" t="s">
        <v>58</v>
      </c>
      <c r="E7" s="94"/>
      <c r="F7" s="70" t="s">
        <v>59</v>
      </c>
      <c r="G7" s="71">
        <f>IF(F7="No",0,(IF(F7="Yes",10,(IF(F7="Unknown",0," ")))))</f>
        <v>10</v>
      </c>
      <c r="H7" s="189"/>
      <c r="I7" s="70" t="s">
        <v>60</v>
      </c>
      <c r="J7" s="71">
        <f>IF(I7="No",0,(IF(I7="Yes",10,(IF(I7="Unknown",0," ")))))</f>
        <v>0</v>
      </c>
      <c r="K7" s="189"/>
      <c r="L7" s="70" t="s">
        <v>59</v>
      </c>
      <c r="M7" s="71">
        <f>IF(L7="No",0,(IF(L7="Yes",10,(IF(L7="Unknown",0," ")))))</f>
        <v>10</v>
      </c>
      <c r="N7" s="189"/>
      <c r="O7" s="70" t="s">
        <v>60</v>
      </c>
      <c r="P7" s="71">
        <f>IF(O7="No",0,(IF(O7="Yes",10,(IF(O7="Unknown",0," ")))))</f>
        <v>0</v>
      </c>
      <c r="R7" s="70" t="s">
        <v>60</v>
      </c>
      <c r="S7" s="71">
        <f>IF(R7="No",0,(IF(R7="Yes",10,(IF(R7="Unknown",0," ")))))</f>
        <v>0</v>
      </c>
      <c r="U7" s="70" t="s">
        <v>60</v>
      </c>
      <c r="V7" s="71">
        <f>IF(U7="No",0,(IF(U7="Yes",10,(IF(U7="Unknown",0," ")))))</f>
        <v>0</v>
      </c>
      <c r="X7" s="70" t="s">
        <v>60</v>
      </c>
      <c r="Y7" s="71">
        <f>IF(X7="No",0,(IF(X7="Yes",10,(IF(X7="Unknown",0," ")))))</f>
        <v>0</v>
      </c>
      <c r="AA7" s="70" t="s">
        <v>60</v>
      </c>
      <c r="AB7" s="71">
        <f>IF(AA7="No",0,(IF(AA7="Yes",10,(IF(AA7="Unknown",0," ")))))</f>
        <v>0</v>
      </c>
      <c r="AD7" s="70" t="s">
        <v>60</v>
      </c>
      <c r="AE7" s="71">
        <f>IF(AD7="No",0,(IF(AD7="Yes",10,(IF(AD7="Unknown",0," ")))))</f>
        <v>0</v>
      </c>
      <c r="AG7" s="70" t="s">
        <v>60</v>
      </c>
      <c r="AH7" s="71">
        <f>IF(AG7="No",0,(IF(AG7="Yes",10,(IF(AG7="Unknown",0," ")))))</f>
        <v>0</v>
      </c>
      <c r="AJ7" s="70" t="s">
        <v>60</v>
      </c>
      <c r="AK7" s="71">
        <f>IF(AJ7="No",0,(IF(AJ7="Yes",10,(IF(AJ7="Unknown",0," ")))))</f>
        <v>0</v>
      </c>
      <c r="AM7" s="70" t="s">
        <v>59</v>
      </c>
      <c r="AN7" s="71">
        <f>IF(AM7="No",0,(IF(AM7="Yes",10,(IF(AM7="Unknown",0," ")))))</f>
        <v>10</v>
      </c>
      <c r="AP7" s="70" t="s">
        <v>60</v>
      </c>
      <c r="AQ7" s="71">
        <f>IF(AP7="No",0,(IF(AP7="Yes",10,(IF(AP7="Unknown",0," ")))))</f>
        <v>0</v>
      </c>
      <c r="AS7" s="70" t="s">
        <v>59</v>
      </c>
      <c r="AT7" s="71">
        <f>IF(AS7="No",0,(IF(AS7="Yes",10,(IF(AS7="Unknown",0," ")))))</f>
        <v>10</v>
      </c>
      <c r="AV7" s="70" t="s">
        <v>60</v>
      </c>
      <c r="AW7" s="71">
        <f>IF(AV7="No",0,(IF(AV7="Yes",10,(IF(AV7="Unknown",0," ")))))</f>
        <v>0</v>
      </c>
      <c r="AY7" s="70" t="s">
        <v>60</v>
      </c>
      <c r="AZ7" s="71">
        <f>IF(AY7="No",0,(IF(AY7="Yes",10,(IF(AY7="Unknown",0," ")))))</f>
        <v>0</v>
      </c>
      <c r="BB7" s="292" t="s">
        <v>60</v>
      </c>
      <c r="BC7" s="210">
        <f>IF(BB7="No",0,(IF(BB7="Yes",10,(IF(BB7="Unknown",0," ")))))</f>
        <v>0</v>
      </c>
      <c r="BE7" s="70" t="s">
        <v>60</v>
      </c>
      <c r="BF7" s="71">
        <f>IF(BE7="No",0,(IF(BE7="Yes",10,(IF(BE7="Unknown",0," ")))))</f>
        <v>0</v>
      </c>
      <c r="BH7" s="70" t="s">
        <v>60</v>
      </c>
      <c r="BI7" s="71">
        <f>IF(BH7="No",0,(IF(BH7="Yes",10,(IF(BH7="Unknown",0," ")))))</f>
        <v>0</v>
      </c>
      <c r="BK7" s="70" t="s">
        <v>59</v>
      </c>
      <c r="BL7" s="71">
        <f>IF(BK7="No",0,(IF(BK7="Yes",10,(IF(BK7="Unknown",0," ")))))</f>
        <v>10</v>
      </c>
      <c r="BM7" s="147"/>
      <c r="BN7" s="70" t="s">
        <v>60</v>
      </c>
      <c r="BO7" s="71">
        <f>IF(BN7="No",0,(IF(BN7="Yes",10,(IF(BN7="Unknown",0," ")))))</f>
        <v>0</v>
      </c>
      <c r="BP7" s="147"/>
      <c r="BQ7" s="70" t="s">
        <v>59</v>
      </c>
      <c r="BR7" s="71">
        <f>IF(BQ7="No",0,(IF(BQ7="Yes",10,(IF(BQ7="Unknown",0," ")))))</f>
        <v>10</v>
      </c>
      <c r="BT7" s="70" t="s">
        <v>60</v>
      </c>
      <c r="BU7" s="71">
        <f>IF(BT7="No",0,(IF(BT7="Yes",10,(IF(BT7="Unknown",0," ")))))</f>
        <v>0</v>
      </c>
      <c r="BW7" s="70" t="s">
        <v>60</v>
      </c>
      <c r="BX7" s="71">
        <f>IF(BW7="No",0,(IF(BW7="Yes",10,(IF(BW7="Unknown",0," ")))))</f>
        <v>0</v>
      </c>
      <c r="BZ7" s="70" t="s">
        <v>60</v>
      </c>
      <c r="CA7" s="71">
        <f>IF(BZ7="No",0,(IF(BZ7="Yes",10,(IF(BZ7="Unknown",0," ")))))</f>
        <v>0</v>
      </c>
      <c r="CC7" s="70" t="s">
        <v>60</v>
      </c>
      <c r="CD7" s="71">
        <f>IF(CC7="No",0,(IF(CC7="Yes",10,(IF(CC7="Unknown",0," ")))))</f>
        <v>0</v>
      </c>
      <c r="CE7" s="147"/>
      <c r="CF7" s="70" t="s">
        <v>60</v>
      </c>
      <c r="CG7" s="71">
        <f>IF(CF7="No",0,(IF(CF7="Yes",10,(IF(CF7="Unknown",0," ")))))</f>
        <v>0</v>
      </c>
      <c r="CH7" s="147"/>
      <c r="CI7" s="70" t="s">
        <v>59</v>
      </c>
      <c r="CJ7" s="71">
        <f>IF(CI7="No",0,(IF(CI7="Yes",10,(IF(CI7="Unknown",0," ")))))</f>
        <v>10</v>
      </c>
      <c r="CL7" s="70" t="s">
        <v>59</v>
      </c>
      <c r="CM7" s="71">
        <f>IF(CL7="No",0,(IF(CL7="Yes",10,(IF(CL7="Unknown",0," ")))))</f>
        <v>10</v>
      </c>
      <c r="CO7" s="70" t="s">
        <v>60</v>
      </c>
      <c r="CP7" s="71">
        <f>IF(CO7="No",0,(IF(CO7="Yes",10,(IF(CO7="Unknown",0," ")))))</f>
        <v>0</v>
      </c>
    </row>
    <row r="8" spans="2:94" ht="62.45">
      <c r="B8" s="169"/>
      <c r="C8" s="67" t="s">
        <v>61</v>
      </c>
      <c r="D8" s="170" t="s">
        <v>62</v>
      </c>
      <c r="E8" s="90"/>
      <c r="F8" s="70" t="s">
        <v>63</v>
      </c>
      <c r="G8" s="71" t="str">
        <f>IF(F7="Yes","N/A",IF(F8="No",0,(IF(F8="Yes",5,(IF(F8="Unknown",0," "))))))</f>
        <v>N/A</v>
      </c>
      <c r="H8" s="189"/>
      <c r="I8" s="70" t="s">
        <v>60</v>
      </c>
      <c r="J8" s="71">
        <f>IF(I7="Yes","N/A",IF(I8="No",0,(IF(I8="Yes",5,(IF(I8="Unknown",0," "))))))</f>
        <v>0</v>
      </c>
      <c r="K8" s="189"/>
      <c r="L8" s="70"/>
      <c r="M8" s="71" t="str">
        <f>IF(L7="Yes","N/A",IF(L8="No",0,(IF(L8="Yes",5,(IF(L8="Unknown",0," "))))))</f>
        <v>N/A</v>
      </c>
      <c r="N8" s="189"/>
      <c r="O8" s="70" t="s">
        <v>63</v>
      </c>
      <c r="P8" s="71">
        <f>IF(O7="Yes","N/A",IF(O8="No",0,(IF(O8="Yes",5,(IF(O8="Unknown",0," "))))))</f>
        <v>0</v>
      </c>
      <c r="R8" s="70" t="s">
        <v>60</v>
      </c>
      <c r="S8" s="71">
        <f>IF(R7="Yes","N/A",IF(R8="No",0,(IF(R8="Yes",5,(IF(R8="Unknown",0," "))))))</f>
        <v>0</v>
      </c>
      <c r="U8" s="70" t="s">
        <v>60</v>
      </c>
      <c r="V8" s="71">
        <f>IF(U7="Yes","N/A",IF(U8="No",0,(IF(U8="Yes",5,(IF(U8="Unknown",0," "))))))</f>
        <v>0</v>
      </c>
      <c r="X8" s="70" t="s">
        <v>60</v>
      </c>
      <c r="Y8" s="71">
        <f>IF(X7="Yes","N/A",IF(X8="No",0,(IF(X8="Yes",5,(IF(X8="Unknown",0," "))))))</f>
        <v>0</v>
      </c>
      <c r="AA8" s="70" t="s">
        <v>63</v>
      </c>
      <c r="AB8" s="71">
        <f>IF(AA7="Yes","N/A",IF(AA8="No",0,(IF(AA8="Yes",5,(IF(AA8="Unknown",0," "))))))</f>
        <v>0</v>
      </c>
      <c r="AD8" s="70" t="s">
        <v>60</v>
      </c>
      <c r="AE8" s="71">
        <f>IF(AD7="Yes","N/A",IF(AD8="No",0,(IF(AD8="Yes",5,(IF(AD8="Unknown",0," "))))))</f>
        <v>0</v>
      </c>
      <c r="AG8" s="70" t="s">
        <v>59</v>
      </c>
      <c r="AH8" s="71">
        <f>IF(AG7="Yes","N/A",IF(AG8="No",0,(IF(AG8="Yes",5,(IF(AG8="Unknown",0," "))))))</f>
        <v>5</v>
      </c>
      <c r="AJ8" s="70" t="s">
        <v>60</v>
      </c>
      <c r="AK8" s="71">
        <f>IF(AJ7="Yes","N/A",IF(AJ8="No",0,(IF(AJ8="Yes",5,(IF(AJ8="Unknown",0," "))))))</f>
        <v>0</v>
      </c>
      <c r="AM8" s="70"/>
      <c r="AN8" s="71" t="str">
        <f>IF(AM7="Yes","N/A",IF(AM8="No",0,(IF(AM8="Yes",5,(IF(AM8="Unknown",0," "))))))</f>
        <v>N/A</v>
      </c>
      <c r="AP8" s="70" t="s">
        <v>63</v>
      </c>
      <c r="AQ8" s="71">
        <f>IF(AP7="Yes","N/A",IF(AP8="No",0,(IF(AP8="Yes",5,(IF(AP8="Unknown",0," "))))))</f>
        <v>0</v>
      </c>
      <c r="AS8" s="70"/>
      <c r="AT8" s="71" t="str">
        <f>IF(AS7="Yes","N/A",IF(AS8="No",0,(IF(AS8="Yes",5,(IF(AS8="Unknown",0," "))))))</f>
        <v>N/A</v>
      </c>
      <c r="AV8" s="70" t="s">
        <v>60</v>
      </c>
      <c r="AW8" s="71">
        <f>IF(AV7="Yes","N/A",IF(AV8="No",0,(IF(AV8="Yes",5,(IF(AV8="Unknown",0," "))))))</f>
        <v>0</v>
      </c>
      <c r="AY8" s="70" t="s">
        <v>60</v>
      </c>
      <c r="AZ8" s="71">
        <f>IF(AY7="Yes","N/A",IF(AY8="No",0,(IF(AY8="Yes",5,(IF(AY8="Unknown",0," "))))))</f>
        <v>0</v>
      </c>
      <c r="BB8" s="292" t="s">
        <v>60</v>
      </c>
      <c r="BC8" s="210">
        <f>IF(BB7="Yes","N/A",IF(BB8="No",0,(IF(BB8="Yes",5,(IF(BB8="Unknown",0," "))))))</f>
        <v>0</v>
      </c>
      <c r="BE8" s="70" t="s">
        <v>60</v>
      </c>
      <c r="BF8" s="71">
        <f>IF(BE7="Yes","N/A",IF(BE8="No",0,(IF(BE8="Yes",5,(IF(BE8="Unknown",0," "))))))</f>
        <v>0</v>
      </c>
      <c r="BH8" s="70" t="s">
        <v>59</v>
      </c>
      <c r="BI8" s="71">
        <f>IF(BH7="Yes","N/A",IF(BH8="No",0,(IF(BH8="Yes",5,(IF(BH8="Unknown",0," "))))))</f>
        <v>5</v>
      </c>
      <c r="BK8" s="70"/>
      <c r="BL8" s="71" t="str">
        <f>IF(BK7="Yes","N/A",IF(BK8="No",0,(IF(BK8="Yes",5,(IF(BK8="Unknown",0," "))))))</f>
        <v>N/A</v>
      </c>
      <c r="BM8" s="147"/>
      <c r="BN8" s="70" t="s">
        <v>63</v>
      </c>
      <c r="BO8" s="71">
        <f>IF(BN7="Yes","N/A",IF(BN8="No",0,(IF(BN8="Yes",5,(IF(BN8="Unknown",0," "))))))</f>
        <v>0</v>
      </c>
      <c r="BP8" s="147"/>
      <c r="BQ8" s="70" t="s">
        <v>63</v>
      </c>
      <c r="BR8" s="71" t="str">
        <f>IF(BQ7="Yes","N/A",IF(BQ8="No",0,(IF(BQ8="Yes",5,(IF(BQ8="Unknown",0," "))))))</f>
        <v>N/A</v>
      </c>
      <c r="BT8" s="70" t="s">
        <v>60</v>
      </c>
      <c r="BU8" s="71">
        <f>IF(BT7="Yes","N/A",IF(BT8="No",0,(IF(BT8="Yes",5,(IF(BT8="Unknown",0," "))))))</f>
        <v>0</v>
      </c>
      <c r="BW8" s="70" t="s">
        <v>60</v>
      </c>
      <c r="BX8" s="71">
        <f>IF(BW7="Yes","N/A",IF(BW8="No",0,(IF(BW8="Yes",5,(IF(BW8="Unknown",0," "))))))</f>
        <v>0</v>
      </c>
      <c r="BZ8" s="70" t="s">
        <v>63</v>
      </c>
      <c r="CA8" s="71">
        <f>IF(BZ7="Yes","N/A",IF(BZ8="No",0,(IF(BZ8="Yes",5,(IF(BZ8="Unknown",0," "))))))</f>
        <v>0</v>
      </c>
      <c r="CC8" s="70" t="s">
        <v>60</v>
      </c>
      <c r="CD8" s="71">
        <f>IF(CC7="Yes","N/A",IF(CC8="No",0,(IF(CC8="Yes",5,(IF(CC8="Unknown",0," "))))))</f>
        <v>0</v>
      </c>
      <c r="CE8" s="147"/>
      <c r="CF8" s="70" t="s">
        <v>59</v>
      </c>
      <c r="CG8" s="71">
        <f>IF(CF7="Yes","N/A",IF(CF8="No",0,(IF(CF8="Yes",5,(IF(CF8="Unknown",0," "))))))</f>
        <v>5</v>
      </c>
      <c r="CH8" s="147"/>
      <c r="CI8" s="70"/>
      <c r="CJ8" s="71" t="str">
        <f>IF(CI7="Yes","N/A",IF(CI8="No",0,(IF(CI8="Yes",5,(IF(CI8="Unknown",0," "))))))</f>
        <v>N/A</v>
      </c>
      <c r="CL8" s="70"/>
      <c r="CM8" s="71" t="str">
        <f>IF(CL7="Yes","N/A",IF(CL8="No",0,(IF(CL8="Yes",5,(IF(CL8="Unknown",0," "))))))</f>
        <v>N/A</v>
      </c>
      <c r="CO8" s="70" t="s">
        <v>60</v>
      </c>
      <c r="CP8" s="71">
        <f>IF(CO7="Yes","N/A",IF(CO8="No",0,(IF(CO8="Yes",5,(IF(CO8="Unknown",0," "))))))</f>
        <v>0</v>
      </c>
    </row>
    <row r="9" spans="2:94" ht="31.15">
      <c r="B9" s="169"/>
      <c r="C9" s="67" t="s">
        <v>64</v>
      </c>
      <c r="D9" s="108" t="s">
        <v>65</v>
      </c>
      <c r="E9" s="90"/>
      <c r="F9" s="70" t="s">
        <v>63</v>
      </c>
      <c r="G9" s="71" t="str">
        <f>IF(F7="Yes","N/A",IF(F8="Yes","N/A",IF(F9="No",0,(IF(F9="Yes",2,(IF(F9="Unknown",0," ")))))))</f>
        <v>N/A</v>
      </c>
      <c r="H9" s="189"/>
      <c r="I9" s="70" t="s">
        <v>59</v>
      </c>
      <c r="J9" s="71">
        <f>IF(I7="Yes","N/A",IF(I8="Yes","N/A",IF(I9="No",0,(IF(I9="Yes",2,(IF(I9="Unknown",0," ")))))))</f>
        <v>2</v>
      </c>
      <c r="K9" s="189"/>
      <c r="L9" s="70"/>
      <c r="M9" s="71" t="str">
        <f>IF(L7="Yes","N/A",IF(L8="Yes","N/A",IF(L9="No",0,(IF(L9="Yes",2,(IF(L9="Unknown",0," ")))))))</f>
        <v>N/A</v>
      </c>
      <c r="N9" s="189"/>
      <c r="O9" s="70" t="s">
        <v>59</v>
      </c>
      <c r="P9" s="71">
        <f>IF(O7="Yes","N/A",IF(O8="Yes","N/A",IF(O9="No",0,(IF(O9="Yes",2,(IF(O9="Unknown",0," ")))))))</f>
        <v>2</v>
      </c>
      <c r="R9" s="70" t="s">
        <v>59</v>
      </c>
      <c r="S9" s="71">
        <f>IF(R7="Yes","N/A",IF(R8="Yes","N/A",IF(R9="No",0,(IF(R9="Yes",2,(IF(R9="Unknown",0," ")))))))</f>
        <v>2</v>
      </c>
      <c r="U9" s="70" t="s">
        <v>59</v>
      </c>
      <c r="V9" s="71">
        <f>IF(U7="Yes","N/A",IF(U8="Yes","N/A",IF(U9="No",0,(IF(U9="Yes",2,(IF(U9="Unknown",0," ")))))))</f>
        <v>2</v>
      </c>
      <c r="X9" s="70" t="s">
        <v>59</v>
      </c>
      <c r="Y9" s="71">
        <f>IF(X7="Yes","N/A",IF(X8="Yes","N/A",IF(X9="No",0,(IF(X9="Yes",2,(IF(X9="Unknown",0," ")))))))</f>
        <v>2</v>
      </c>
      <c r="AA9" s="70" t="s">
        <v>59</v>
      </c>
      <c r="AB9" s="71">
        <f>IF(AA7="Yes","N/A",IF(AA8="Yes","N/A",IF(AA9="No",0,(IF(AA9="Yes",2,(IF(AA9="Unknown",0," ")))))))</f>
        <v>2</v>
      </c>
      <c r="AD9" s="70" t="s">
        <v>59</v>
      </c>
      <c r="AE9" s="71">
        <f>IF(AD7="Yes","N/A",IF(AD8="Yes","N/A",IF(AD9="No",0,(IF(AD9="Yes",2,(IF(AD9="Unknown",0," ")))))))</f>
        <v>2</v>
      </c>
      <c r="AG9" s="70"/>
      <c r="AH9" s="71" t="str">
        <f>IF(AG7="Yes","N/A",IF(AG8="Yes","N/A",IF(AG9="No",0,(IF(AG9="Yes",2,(IF(AG9="Unknown",0," ")))))))</f>
        <v>N/A</v>
      </c>
      <c r="AJ9" s="70" t="s">
        <v>59</v>
      </c>
      <c r="AK9" s="71">
        <f>IF(AJ7="Yes","N/A",IF(AJ8="Yes","N/A",IF(AJ9="No",0,(IF(AJ9="Yes",2,(IF(AJ9="Unknown",0," ")))))))</f>
        <v>2</v>
      </c>
      <c r="AM9" s="70"/>
      <c r="AN9" s="71" t="str">
        <f>IF(AM7="Yes","N/A",IF(AM8="Yes","N/A",IF(AM9="No",0,(IF(AM9="Yes",2,(IF(AM9="Unknown",0," ")))))))</f>
        <v>N/A</v>
      </c>
      <c r="AP9" s="70" t="s">
        <v>59</v>
      </c>
      <c r="AQ9" s="71">
        <f>IF(AP7="Yes","N/A",IF(AP8="Yes","N/A",IF(AP9="No",0,(IF(AP9="Yes",2,(IF(AP9="Unknown",0," ")))))))</f>
        <v>2</v>
      </c>
      <c r="AS9" s="70"/>
      <c r="AT9" s="71" t="str">
        <f>IF(AS7="Yes","N/A",IF(AS8="Yes","N/A",IF(AS9="No",0,(IF(AS9="Yes",2,(IF(AS9="Unknown",0," ")))))))</f>
        <v>N/A</v>
      </c>
      <c r="AV9" s="70" t="s">
        <v>59</v>
      </c>
      <c r="AW9" s="71">
        <f>IF(AV7="Yes","N/A",IF(AV8="Yes","N/A",IF(AV9="No",0,(IF(AV9="Yes",2,(IF(AV9="Unknown",0," ")))))))</f>
        <v>2</v>
      </c>
      <c r="AY9" s="70" t="s">
        <v>59</v>
      </c>
      <c r="AZ9" s="71">
        <f>IF(AY7="Yes","N/A",IF(AY8="Yes","N/A",IF(AY9="No",0,(IF(AY9="Yes",2,(IF(AY9="Unknown",0," ")))))))</f>
        <v>2</v>
      </c>
      <c r="BB9" s="292" t="s">
        <v>59</v>
      </c>
      <c r="BC9" s="210">
        <f>IF(BB7="Yes","N/A",IF(BB8="Yes","N/A",IF(BB9="No",0,(IF(BB9="Yes",2,(IF(BB9="Unknown",0," ")))))))</f>
        <v>2</v>
      </c>
      <c r="BE9" s="70" t="s">
        <v>59</v>
      </c>
      <c r="BF9" s="71">
        <f>IF(BE7="Yes","N/A",IF(BE8="Yes","N/A",IF(BE9="No",0,(IF(BE9="Yes",2,(IF(BE9="Unknown",0," ")))))))</f>
        <v>2</v>
      </c>
      <c r="BH9" s="70"/>
      <c r="BI9" s="71" t="str">
        <f>IF(BH7="Yes","N/A",IF(BH8="Yes","N/A",IF(BH9="No",0,(IF(BH9="Yes",2,(IF(BH9="Unknown",0," ")))))))</f>
        <v>N/A</v>
      </c>
      <c r="BK9" s="70"/>
      <c r="BL9" s="71" t="str">
        <f>IF(BK7="Yes","N/A",IF(BK8="Yes","N/A",IF(BK9="No",0,(IF(BK9="Yes",2,(IF(BK9="Unknown",0," ")))))))</f>
        <v>N/A</v>
      </c>
      <c r="BM9" s="147"/>
      <c r="BN9" s="70" t="s">
        <v>59</v>
      </c>
      <c r="BO9" s="71">
        <f>IF(BN7="Yes","N/A",IF(BN8="Yes","N/A",IF(BN9="No",0,(IF(BN9="Yes",2,(IF(BN9="Unknown",0," ")))))))</f>
        <v>2</v>
      </c>
      <c r="BP9" s="147"/>
      <c r="BQ9" s="70" t="s">
        <v>63</v>
      </c>
      <c r="BR9" s="71" t="str">
        <f>IF(BQ7="Yes","N/A",IF(BQ8="Yes","N/A",IF(BQ9="No",0,(IF(BQ9="Yes",2,(IF(BQ9="Unknown",0," ")))))))</f>
        <v>N/A</v>
      </c>
      <c r="BT9" s="70" t="s">
        <v>59</v>
      </c>
      <c r="BU9" s="71">
        <f>IF(BT7="Yes","N/A",IF(BT8="Yes","N/A",IF(BT9="No",0,(IF(BT9="Yes",2,(IF(BT9="Unknown",0," ")))))))</f>
        <v>2</v>
      </c>
      <c r="BW9" s="70" t="s">
        <v>59</v>
      </c>
      <c r="BX9" s="71">
        <f>IF(BW7="Yes","N/A",IF(BW8="Yes","N/A",IF(BW9="No",0,(IF(BW9="Yes",2,(IF(BW9="Unknown",0," ")))))))</f>
        <v>2</v>
      </c>
      <c r="BZ9" s="70" t="s">
        <v>60</v>
      </c>
      <c r="CA9" s="71">
        <f>IF(BZ7="Yes","N/A",IF(BZ8="Yes","N/A",IF(BZ9="No",0,(IF(BZ9="Yes",2,(IF(BZ9="Unknown",0," ")))))))</f>
        <v>0</v>
      </c>
      <c r="CC9" s="70" t="s">
        <v>59</v>
      </c>
      <c r="CD9" s="71">
        <f>IF(CC7="Yes","N/A",IF(CC8="Yes","N/A",IF(CC9="No",0,(IF(CC9="Yes",2,(IF(CC9="Unknown",0," ")))))))</f>
        <v>2</v>
      </c>
      <c r="CE9" s="147"/>
      <c r="CF9" s="70" t="s">
        <v>63</v>
      </c>
      <c r="CG9" s="71" t="str">
        <f>IF(CF7="Yes","N/A",IF(CF8="Yes","N/A",IF(CF9="No",0,(IF(CF9="Yes",2,(IF(CF9="Unknown",0," ")))))))</f>
        <v>N/A</v>
      </c>
      <c r="CH9" s="147"/>
      <c r="CI9" s="70"/>
      <c r="CJ9" s="71" t="str">
        <f>IF(CI7="Yes","N/A",IF(CI8="Yes","N/A",IF(CI9="No",0,(IF(CI9="Yes",2,(IF(CI9="Unknown",0," ")))))))</f>
        <v>N/A</v>
      </c>
      <c r="CL9" s="70"/>
      <c r="CM9" s="71" t="str">
        <f>IF(CL7="Yes","N/A",IF(CL8="Yes","N/A",IF(CL9="No",0,(IF(CL9="Yes",2,(IF(CL9="Unknown",0," ")))))))</f>
        <v>N/A</v>
      </c>
      <c r="CO9" s="70" t="s">
        <v>59</v>
      </c>
      <c r="CP9" s="71">
        <f>IF(CO7="Yes","N/A",IF(CO8="Yes","N/A",IF(CO9="No",0,(IF(CO9="Yes",2,(IF(CO9="Unknown",0," ")))))))</f>
        <v>2</v>
      </c>
    </row>
    <row r="10" spans="2:94" ht="62.45">
      <c r="B10" s="169"/>
      <c r="C10" s="67" t="s">
        <v>66</v>
      </c>
      <c r="D10" s="108" t="s">
        <v>67</v>
      </c>
      <c r="E10" s="90"/>
      <c r="F10" s="70" t="s">
        <v>68</v>
      </c>
      <c r="G10" s="71">
        <f>IF(F10="No date found",0,(IF(F10="Less than 2 years",5,(IF(F10="2-5 years",2,(IF(F10="Greater than 5 years",0," ")))))))</f>
        <v>5</v>
      </c>
      <c r="H10" s="189"/>
      <c r="I10" s="70" t="s">
        <v>69</v>
      </c>
      <c r="J10" s="71">
        <f>IF(I10="No date found",0,(IF(I10="Less than 2 years",5,(IF(I10="2-5 years",2,(IF(I10="Greater than 5 years",0," ")))))))</f>
        <v>2</v>
      </c>
      <c r="K10" s="189"/>
      <c r="L10" s="70" t="s">
        <v>68</v>
      </c>
      <c r="M10" s="71">
        <f>IF(L10="No date found",0,(IF(L10="Less than 2 years",5,(IF(L10="2-5 years",2,(IF(L10="Greater than 5 years",0," ")))))))</f>
        <v>5</v>
      </c>
      <c r="N10" s="189"/>
      <c r="O10" s="70" t="s">
        <v>68</v>
      </c>
      <c r="P10" s="71">
        <f>IF(O10="No date found",0,(IF(O10="Less than 2 years",5,(IF(O10="2-5 years",2,(IF(O10="Greater than 5 years",0," ")))))))</f>
        <v>5</v>
      </c>
      <c r="R10" s="70" t="s">
        <v>69</v>
      </c>
      <c r="S10" s="71">
        <f>IF(R10="No date found",0,(IF(R10="Less than 2 years",5,(IF(R10="2-5 years",2,(IF(R10="Greater than 5 years",0," ")))))))</f>
        <v>2</v>
      </c>
      <c r="U10" s="70" t="s">
        <v>68</v>
      </c>
      <c r="V10" s="71">
        <f>IF(U10="No date found",0,(IF(U10="Less than 2 years",5,(IF(U10="2-5 years",2,(IF(U10="Greater than 5 years",0," ")))))))</f>
        <v>5</v>
      </c>
      <c r="X10" s="70" t="s">
        <v>69</v>
      </c>
      <c r="Y10" s="71">
        <f>IF(X10="No date found",0,(IF(X10="Less than 2 years",5,(IF(X10="2-5 years",2,(IF(X10="Greater than 5 years",0," ")))))))</f>
        <v>2</v>
      </c>
      <c r="AA10" s="70" t="s">
        <v>70</v>
      </c>
      <c r="AB10" s="71">
        <f>IF(AA10="No date found",0,(IF(AA10="Less than 2 years",5,(IF(AA10="2-5 years",2,(IF(AA10="Greater than 5 years",0," ")))))))</f>
        <v>0</v>
      </c>
      <c r="AD10" s="70" t="s">
        <v>68</v>
      </c>
      <c r="AE10" s="71">
        <f>IF(AD10="No date found",0,(IF(AD10="Less than 2 years",5,(IF(AD10="2-5 years",2,(IF(AD10="Greater than 5 years",0," ")))))))</f>
        <v>5</v>
      </c>
      <c r="AG10" s="70" t="s">
        <v>71</v>
      </c>
      <c r="AH10" s="71">
        <f>IF(AG10="No date found",0,(IF(AG10="Less than 2 years",5,(IF(AG10="2-5 years",2,(IF(AG10="Greater than 5 years",0," ")))))))</f>
        <v>0</v>
      </c>
      <c r="AJ10" s="70" t="s">
        <v>68</v>
      </c>
      <c r="AK10" s="71">
        <f>IF(AJ10="No date found",0,(IF(AJ10="Less than 2 years",5,(IF(AJ10="2-5 years",2,(IF(AJ10="Greater than 5 years",0," ")))))))</f>
        <v>5</v>
      </c>
      <c r="AM10" s="70" t="s">
        <v>68</v>
      </c>
      <c r="AN10" s="71">
        <f>IF(AM10="No date found",0,(IF(AM10="Less than 2 years",5,(IF(AM10="2-5 years",2,(IF(AM10="Greater than 5 years",0," ")))))))</f>
        <v>5</v>
      </c>
      <c r="AP10" s="70" t="s">
        <v>69</v>
      </c>
      <c r="AQ10" s="71">
        <f>IF(AP10="No date found",0,(IF(AP10="Less than 2 years",5,(IF(AP10="2-5 years",2,(IF(AP10="Greater than 5 years",0," ")))))))</f>
        <v>2</v>
      </c>
      <c r="AS10" s="70" t="s">
        <v>68</v>
      </c>
      <c r="AT10" s="71">
        <f>IF(AS10="No date found",0,(IF(AS10="Less than 2 years",5,(IF(AS10="2-5 years",2,(IF(AS10="Greater than 5 years",0," ")))))))</f>
        <v>5</v>
      </c>
      <c r="AV10" s="70" t="s">
        <v>68</v>
      </c>
      <c r="AW10" s="71">
        <f>IF(AV10="No date found",0,(IF(AV10="Less than 2 years",5,(IF(AV10="2-5 years",2,(IF(AV10="Greater than 5 years",0," ")))))))</f>
        <v>5</v>
      </c>
      <c r="AY10" s="70" t="s">
        <v>70</v>
      </c>
      <c r="AZ10" s="71">
        <f>IF(AY10="No date found",0,(IF(AY10="Less than 2 years",5,(IF(AY10="2-5 years",2,(IF(AY10="Greater than 5 years",0," ")))))))</f>
        <v>0</v>
      </c>
      <c r="BB10" s="292" t="s">
        <v>68</v>
      </c>
      <c r="BC10" s="210">
        <f>IF(BB10="No date found",0,(IF(BB10="Less than 2 years",5,(IF(BB10="2-5 years",2,(IF(BB10="Greater than 5 years",0," ")))))))</f>
        <v>5</v>
      </c>
      <c r="BE10" s="70" t="s">
        <v>69</v>
      </c>
      <c r="BF10" s="71">
        <f>IF(BE10="No date found",0,(IF(BE10="Less than 2 years",5,(IF(BE10="2-5 years",2,(IF(BE10="Greater than 5 years",0," ")))))))</f>
        <v>2</v>
      </c>
      <c r="BH10" s="70" t="s">
        <v>68</v>
      </c>
      <c r="BI10" s="71">
        <f>IF(BH10="No date found",0,(IF(BH10="Less than 2 years",5,(IF(BH10="2-5 years",2,(IF(BH10="Greater than 5 years",0," ")))))))</f>
        <v>5</v>
      </c>
      <c r="BK10" s="70" t="s">
        <v>71</v>
      </c>
      <c r="BL10" s="71">
        <f>IF(BK10="No date found",0,(IF(BK10="Less than 2 years",5,(IF(BK10="2-5 years",2,(IF(BK10="Greater than 5 years",0," ")))))))</f>
        <v>0</v>
      </c>
      <c r="BM10" s="147"/>
      <c r="BN10" s="70" t="s">
        <v>68</v>
      </c>
      <c r="BO10" s="71">
        <f>IF(BN10="No date found",0,(IF(BN10="Less than 2 years",5,(IF(BN10="2-5 years",2,(IF(BN10="Greater than 5 years",0," ")))))))</f>
        <v>5</v>
      </c>
      <c r="BP10" s="147"/>
      <c r="BQ10" s="70" t="s">
        <v>68</v>
      </c>
      <c r="BR10" s="71">
        <f>IF(BQ10="No date found",0,(IF(BQ10="Less than 2 years",5,(IF(BQ10="2-5 years",2,(IF(BQ10="Greater than 5 years",0," ")))))))</f>
        <v>5</v>
      </c>
      <c r="BT10" s="70" t="s">
        <v>68</v>
      </c>
      <c r="BU10" s="71">
        <f>IF(BT10="No date found",0,(IF(BT10="Less than 2 years",5,(IF(BT10="2-5 years",2,(IF(BT10="Greater than 5 years",0," ")))))))</f>
        <v>5</v>
      </c>
      <c r="BW10" s="70" t="s">
        <v>70</v>
      </c>
      <c r="BX10" s="71">
        <f>IF(BW10="No date found",0,(IF(BW10="Less than 2 years",5,(IF(BW10="2-5 years",2,(IF(BW10="Greater than 5 years",0," ")))))))</f>
        <v>0</v>
      </c>
      <c r="BZ10" s="70" t="s">
        <v>71</v>
      </c>
      <c r="CA10" s="71">
        <f>IF(BZ10="No date found",0,(IF(BZ10="Less than 2 years",5,(IF(BZ10="2-5 years",2,(IF(BZ10="Greater than 5 years",0," ")))))))</f>
        <v>0</v>
      </c>
      <c r="CC10" s="70" t="s">
        <v>68</v>
      </c>
      <c r="CD10" s="71">
        <f>IF(CC10="No date found",0,(IF(CC10="Less than 2 years",5,(IF(CC10="2-5 years",2,(IF(CC10="Greater than 5 years",0," ")))))))</f>
        <v>5</v>
      </c>
      <c r="CE10" s="147"/>
      <c r="CF10" s="70" t="s">
        <v>68</v>
      </c>
      <c r="CG10" s="71">
        <f>IF(CF10="No date found",0,(IF(CF10="Less than 2 years",5,(IF(CF10="2-5 years",2,(IF(CF10="Greater than 5 years",0," ")))))))</f>
        <v>5</v>
      </c>
      <c r="CH10" s="147"/>
      <c r="CI10" s="70" t="s">
        <v>68</v>
      </c>
      <c r="CJ10" s="71">
        <f>IF(CI10="No date found",0,(IF(CI10="Less than 2 years",5,(IF(CI10="2-5 years",2,(IF(CI10="Greater than 5 years",0," ")))))))</f>
        <v>5</v>
      </c>
      <c r="CL10" s="70" t="s">
        <v>68</v>
      </c>
      <c r="CM10" s="71">
        <f>IF(CL10="No date found",0,(IF(CL10="Less than 2 years",5,(IF(CL10="2-5 years",2,(IF(CL10="Greater than 5 years",0," ")))))))</f>
        <v>5</v>
      </c>
      <c r="CO10" s="70" t="s">
        <v>68</v>
      </c>
      <c r="CP10" s="71">
        <f>IF(CO10="No date found",0,(IF(CO10="Less than 2 years",5,(IF(CO10="2-5 years",2,(IF(CO10="Greater than 5 years",0," ")))))))</f>
        <v>5</v>
      </c>
    </row>
    <row r="11" spans="2:94" ht="31.15">
      <c r="B11" s="169"/>
      <c r="C11" s="67" t="s">
        <v>72</v>
      </c>
      <c r="D11" s="108" t="s">
        <v>73</v>
      </c>
      <c r="E11" s="94"/>
      <c r="F11" s="70" t="s">
        <v>60</v>
      </c>
      <c r="G11" s="71">
        <f>IF(F11="No",0,(IF(F11="Yes",15,(IF(F11="Unknown",0," ")))))</f>
        <v>0</v>
      </c>
      <c r="H11" s="189"/>
      <c r="I11" s="70" t="s">
        <v>59</v>
      </c>
      <c r="J11" s="71">
        <f>IF(I11="No",0,(IF(I11="Yes",15,(IF(I11="Unknown",0," ")))))</f>
        <v>15</v>
      </c>
      <c r="K11" s="189"/>
      <c r="L11" s="70" t="s">
        <v>60</v>
      </c>
      <c r="M11" s="71">
        <f>IF(L11="No",0,(IF(L11="Yes",15,(IF(L11="Unknown",0," ")))))</f>
        <v>0</v>
      </c>
      <c r="N11" s="189"/>
      <c r="O11" s="70" t="s">
        <v>60</v>
      </c>
      <c r="P11" s="71">
        <f>IF(O11="No",0,(IF(O11="Yes",15,(IF(O11="Unknown",0," ")))))</f>
        <v>0</v>
      </c>
      <c r="R11" s="70" t="s">
        <v>60</v>
      </c>
      <c r="S11" s="71">
        <f>IF(R11="No",0,(IF(R11="Yes",15,(IF(R11="Unknown",0," ")))))</f>
        <v>0</v>
      </c>
      <c r="U11" s="70" t="s">
        <v>60</v>
      </c>
      <c r="V11" s="71">
        <f>IF(U11="No",0,(IF(U11="Yes",15,(IF(U11="Unknown",0," ")))))</f>
        <v>0</v>
      </c>
      <c r="X11" s="70" t="s">
        <v>59</v>
      </c>
      <c r="Y11" s="71">
        <f>IF(X11="No",0,(IF(X11="Yes",15,(IF(X11="Unknown",0," ")))))</f>
        <v>15</v>
      </c>
      <c r="AA11" s="70" t="s">
        <v>60</v>
      </c>
      <c r="AB11" s="71">
        <f>IF(AA11="No",0,(IF(AA11="Yes",15,(IF(AA11="Unknown",0," ")))))</f>
        <v>0</v>
      </c>
      <c r="AD11" s="70" t="s">
        <v>60</v>
      </c>
      <c r="AE11" s="71">
        <f>IF(AD11="No",0,(IF(AD11="Yes",15,(IF(AD11="Unknown",0," ")))))</f>
        <v>0</v>
      </c>
      <c r="AG11" s="70" t="s">
        <v>60</v>
      </c>
      <c r="AH11" s="71">
        <f>IF(AG11="No",0,(IF(AG11="Yes",15,(IF(AG11="Unknown",0," ")))))</f>
        <v>0</v>
      </c>
      <c r="AJ11" s="70" t="s">
        <v>60</v>
      </c>
      <c r="AK11" s="71">
        <f>IF(AJ11="No",0,(IF(AJ11="Yes",15,(IF(AJ11="Unknown",0," ")))))</f>
        <v>0</v>
      </c>
      <c r="AM11" s="70" t="s">
        <v>60</v>
      </c>
      <c r="AN11" s="71">
        <f>IF(AM11="No",0,(IF(AM11="Yes",15,(IF(AM11="Unknown",0," ")))))</f>
        <v>0</v>
      </c>
      <c r="AP11" s="70" t="s">
        <v>59</v>
      </c>
      <c r="AQ11" s="71">
        <f>IF(AP11="No",0,(IF(AP11="Yes",15,(IF(AP11="Unknown",0," ")))))</f>
        <v>15</v>
      </c>
      <c r="AS11" s="70" t="s">
        <v>60</v>
      </c>
      <c r="AT11" s="71">
        <f>IF(AS11="No",0,(IF(AS11="Yes",15,(IF(AS11="Unknown",0," ")))))</f>
        <v>0</v>
      </c>
      <c r="AV11" s="70" t="s">
        <v>60</v>
      </c>
      <c r="AW11" s="71">
        <f>IF(AV11="No",0,(IF(AV11="Yes",15,(IF(AV11="Unknown",0," ")))))</f>
        <v>0</v>
      </c>
      <c r="AY11" s="70" t="s">
        <v>60</v>
      </c>
      <c r="AZ11" s="71">
        <f>IF(AY11="No",0,(IF(AY11="Yes",15,(IF(AY11="Unknown",0," ")))))</f>
        <v>0</v>
      </c>
      <c r="BB11" s="292" t="s">
        <v>59</v>
      </c>
      <c r="BC11" s="210">
        <f>IF(BB11="No",0,(IF(BB11="Yes",15,(IF(BB11="Unknown",0," ")))))</f>
        <v>15</v>
      </c>
      <c r="BE11" s="70" t="s">
        <v>59</v>
      </c>
      <c r="BF11" s="71">
        <f>IF(BE11="No",0,(IF(BE11="Yes",15,(IF(BE11="Unknown",0," ")))))</f>
        <v>15</v>
      </c>
      <c r="BH11" s="70" t="s">
        <v>60</v>
      </c>
      <c r="BI11" s="71">
        <f>IF(BH11="No",0,(IF(BH11="Yes",15,(IF(BH11="Unknown",0," ")))))</f>
        <v>0</v>
      </c>
      <c r="BK11" s="70" t="s">
        <v>60</v>
      </c>
      <c r="BL11" s="71">
        <f>IF(BK11="No",0,(IF(BK11="Yes",15,(IF(BK11="Unknown",0," ")))))</f>
        <v>0</v>
      </c>
      <c r="BM11" s="147"/>
      <c r="BN11" s="70" t="s">
        <v>59</v>
      </c>
      <c r="BO11" s="71">
        <f>IF(BN11="No",0,(IF(BN11="Yes",15,(IF(BN11="Unknown",0," ")))))</f>
        <v>15</v>
      </c>
      <c r="BP11" s="147"/>
      <c r="BQ11" s="70" t="s">
        <v>60</v>
      </c>
      <c r="BR11" s="71">
        <f>IF(BQ11="No",0,(IF(BQ11="Yes",15,(IF(BQ11="Unknown",0," ")))))</f>
        <v>0</v>
      </c>
      <c r="BT11" s="70" t="s">
        <v>60</v>
      </c>
      <c r="BU11" s="71">
        <f>IF(BT11="No",0,(IF(BT11="Yes",15,(IF(BT11="Unknown",0," ")))))</f>
        <v>0</v>
      </c>
      <c r="BW11" s="70" t="s">
        <v>60</v>
      </c>
      <c r="BX11" s="71">
        <f>IF(BW11="No",0,(IF(BW11="Yes",15,(IF(BW11="Unknown",0," ")))))</f>
        <v>0</v>
      </c>
      <c r="BZ11" s="70" t="s">
        <v>60</v>
      </c>
      <c r="CA11" s="71">
        <f>IF(BZ11="No",0,(IF(BZ11="Yes",15,(IF(BZ11="Unknown",0," ")))))</f>
        <v>0</v>
      </c>
      <c r="CC11" s="70" t="s">
        <v>60</v>
      </c>
      <c r="CD11" s="71">
        <f>IF(CC11="No",0,(IF(CC11="Yes",15,(IF(CC11="Unknown",0," ")))))</f>
        <v>0</v>
      </c>
      <c r="CE11" s="147"/>
      <c r="CF11" s="70" t="s">
        <v>60</v>
      </c>
      <c r="CG11" s="71">
        <f>IF(CF11="No",0,(IF(CF11="Yes",15,(IF(CF11="Unknown",0," ")))))</f>
        <v>0</v>
      </c>
      <c r="CH11" s="147"/>
      <c r="CI11" s="70" t="s">
        <v>60</v>
      </c>
      <c r="CJ11" s="71">
        <f>IF(CI11="No",0,(IF(CI11="Yes",15,(IF(CI11="Unknown",0," ")))))</f>
        <v>0</v>
      </c>
      <c r="CL11" s="70" t="s">
        <v>60</v>
      </c>
      <c r="CM11" s="71">
        <f>IF(CL11="No",0,(IF(CL11="Yes",15,(IF(CL11="Unknown",0," ")))))</f>
        <v>0</v>
      </c>
      <c r="CO11" s="70" t="s">
        <v>60</v>
      </c>
      <c r="CP11" s="71">
        <f>IF(CO11="No",0,(IF(CO11="Yes",15,(IF(CO11="Unknown",0," ")))))</f>
        <v>0</v>
      </c>
    </row>
    <row r="12" spans="2:94">
      <c r="B12" s="171" t="s">
        <v>74</v>
      </c>
      <c r="C12" s="172" t="s">
        <v>75</v>
      </c>
      <c r="D12" s="98"/>
      <c r="E12" s="173"/>
      <c r="F12" s="181"/>
      <c r="G12" s="182"/>
      <c r="H12" s="190"/>
      <c r="I12" s="181"/>
      <c r="J12" s="182"/>
      <c r="K12" s="190"/>
      <c r="L12" s="181"/>
      <c r="M12" s="182"/>
      <c r="N12" s="190"/>
      <c r="O12" s="181"/>
      <c r="P12" s="182"/>
      <c r="R12" s="181"/>
      <c r="S12" s="182"/>
      <c r="U12" s="181"/>
      <c r="V12" s="182"/>
      <c r="X12" s="181"/>
      <c r="Y12" s="182"/>
      <c r="AA12" s="181"/>
      <c r="AB12" s="182"/>
      <c r="AD12" s="181"/>
      <c r="AE12" s="182"/>
      <c r="AG12" s="181"/>
      <c r="AH12" s="182"/>
      <c r="AJ12" s="181"/>
      <c r="AK12" s="182"/>
      <c r="AM12" s="181"/>
      <c r="AN12" s="182"/>
      <c r="AP12" s="181"/>
      <c r="AQ12" s="182"/>
      <c r="AS12" s="181"/>
      <c r="AT12" s="182"/>
      <c r="AV12" s="181"/>
      <c r="AW12" s="182"/>
      <c r="AY12" s="181"/>
      <c r="AZ12" s="182"/>
      <c r="BB12" s="211"/>
      <c r="BC12" s="212"/>
      <c r="BE12" s="181"/>
      <c r="BF12" s="182"/>
      <c r="BH12" s="181"/>
      <c r="BI12" s="182"/>
      <c r="BK12" s="181"/>
      <c r="BL12" s="182"/>
      <c r="BM12" s="190"/>
      <c r="BN12" s="181"/>
      <c r="BO12" s="182"/>
      <c r="BP12" s="190"/>
      <c r="BQ12" s="181"/>
      <c r="BR12" s="182"/>
      <c r="BT12" s="181"/>
      <c r="BU12" s="182"/>
      <c r="BW12" s="181"/>
      <c r="BX12" s="182"/>
      <c r="BZ12" s="181"/>
      <c r="CA12" s="182"/>
      <c r="CC12" s="181"/>
      <c r="CD12" s="182"/>
      <c r="CE12" s="190"/>
      <c r="CF12" s="181"/>
      <c r="CG12" s="182"/>
      <c r="CH12" s="190"/>
      <c r="CI12" s="181"/>
      <c r="CJ12" s="182"/>
      <c r="CL12" s="181"/>
      <c r="CM12" s="182"/>
      <c r="CO12" s="181"/>
      <c r="CP12" s="182"/>
    </row>
    <row r="13" spans="2:94" ht="62.45">
      <c r="B13" s="76"/>
      <c r="C13" s="86" t="s">
        <v>57</v>
      </c>
      <c r="D13" s="89" t="s">
        <v>76</v>
      </c>
      <c r="E13" s="153"/>
      <c r="F13" s="70" t="s">
        <v>59</v>
      </c>
      <c r="G13" s="88">
        <f>IF(F13="No",0,(IF(F13="Yes",5,(IF(F13="Unknown",0," ")))))</f>
        <v>5</v>
      </c>
      <c r="H13" s="147"/>
      <c r="I13" s="70" t="s">
        <v>59</v>
      </c>
      <c r="J13" s="88">
        <f>IF(I13="No",0,(IF(I13="Yes",5,(IF(I13="Unknown",0," ")))))</f>
        <v>5</v>
      </c>
      <c r="K13" s="147"/>
      <c r="L13" s="70" t="s">
        <v>59</v>
      </c>
      <c r="M13" s="88">
        <f>IF(L13="No",0,(IF(L13="Yes",5,(IF(L13="Unknown",0," ")))))</f>
        <v>5</v>
      </c>
      <c r="N13" s="147"/>
      <c r="O13" s="70" t="s">
        <v>59</v>
      </c>
      <c r="P13" s="88">
        <f>IF(O13="No",0,(IF(O13="Yes",5,(IF(O13="Unknown",0," ")))))</f>
        <v>5</v>
      </c>
      <c r="R13" s="70" t="s">
        <v>59</v>
      </c>
      <c r="S13" s="88">
        <f>IF(R13="No",0,(IF(R13="Yes",5,(IF(R13="Unknown",0," ")))))</f>
        <v>5</v>
      </c>
      <c r="U13" s="70" t="s">
        <v>59</v>
      </c>
      <c r="V13" s="88">
        <f>IF(U13="No",0,(IF(U13="Yes",5,(IF(U13="Unknown",0," ")))))</f>
        <v>5</v>
      </c>
      <c r="X13" s="70" t="s">
        <v>59</v>
      </c>
      <c r="Y13" s="88">
        <f>IF(X13="No",0,(IF(X13="Yes",5,(IF(X13="Unknown",0," ")))))</f>
        <v>5</v>
      </c>
      <c r="AA13" s="70" t="s">
        <v>60</v>
      </c>
      <c r="AB13" s="88">
        <f>IF(AA13="No",0,(IF(AA13="Yes",5,(IF(AA13="Unknown",0," ")))))</f>
        <v>0</v>
      </c>
      <c r="AD13" s="70" t="s">
        <v>59</v>
      </c>
      <c r="AE13" s="88">
        <f>IF(AD13="No",0,(IF(AD13="Yes",5,(IF(AD13="Unknown",0," ")))))</f>
        <v>5</v>
      </c>
      <c r="AG13" s="70" t="s">
        <v>59</v>
      </c>
      <c r="AH13" s="88">
        <f>IF(AG13="No",0,(IF(AG13="Yes",5,(IF(AG13="Unknown",0," ")))))</f>
        <v>5</v>
      </c>
      <c r="AJ13" s="70" t="s">
        <v>60</v>
      </c>
      <c r="AK13" s="88">
        <f>IF(AJ13="No",0,(IF(AJ13="Yes",5,(IF(AJ13="Unknown",0," ")))))</f>
        <v>0</v>
      </c>
      <c r="AM13" s="70" t="s">
        <v>59</v>
      </c>
      <c r="AN13" s="88">
        <f>IF(AM13="No",0,(IF(AM13="Yes",5,(IF(AM13="Unknown",0," ")))))</f>
        <v>5</v>
      </c>
      <c r="AP13" s="70" t="s">
        <v>59</v>
      </c>
      <c r="AQ13" s="88">
        <f>IF(AP13="No",0,(IF(AP13="Yes",5,(IF(AP13="Unknown",0," ")))))</f>
        <v>5</v>
      </c>
      <c r="AS13" s="70" t="s">
        <v>59</v>
      </c>
      <c r="AT13" s="88">
        <f>IF(AS13="No",0,(IF(AS13="Yes",5,(IF(AS13="Unknown",0," ")))))</f>
        <v>5</v>
      </c>
      <c r="AV13" s="70" t="s">
        <v>60</v>
      </c>
      <c r="AW13" s="88">
        <f>IF(AV13="No",0,(IF(AV13="Yes",5,(IF(AV13="Unknown",0," ")))))</f>
        <v>0</v>
      </c>
      <c r="AY13" s="70" t="s">
        <v>60</v>
      </c>
      <c r="AZ13" s="88">
        <f>IF(AY13="No",0,(IF(AY13="Yes",5,(IF(AY13="Unknown",0," ")))))</f>
        <v>0</v>
      </c>
      <c r="BB13" s="292" t="s">
        <v>59</v>
      </c>
      <c r="BC13" s="213">
        <f>IF(BB13="No",0,(IF(BB13="Yes",5,(IF(BB13="Unknown",0," ")))))</f>
        <v>5</v>
      </c>
      <c r="BE13" s="70" t="s">
        <v>59</v>
      </c>
      <c r="BF13" s="88">
        <f>IF(BE13="No",0,(IF(BE13="Yes",5,(IF(BE13="Unknown",0," ")))))</f>
        <v>5</v>
      </c>
      <c r="BH13" s="70" t="s">
        <v>59</v>
      </c>
      <c r="BI13" s="88">
        <f>IF(BH13="No",0,(IF(BH13="Yes",5,(IF(BH13="Unknown",0," ")))))</f>
        <v>5</v>
      </c>
      <c r="BK13" s="70" t="s">
        <v>60</v>
      </c>
      <c r="BL13" s="88">
        <f>IF(BK13="No",0,(IF(BK13="Yes",5,(IF(BK13="Unknown",0," ")))))</f>
        <v>0</v>
      </c>
      <c r="BM13" s="147"/>
      <c r="BN13" s="70" t="s">
        <v>59</v>
      </c>
      <c r="BO13" s="88">
        <f>IF(BN13="No",0,(IF(BN13="Yes",5,(IF(BN13="Unknown",0," ")))))</f>
        <v>5</v>
      </c>
      <c r="BP13" s="147"/>
      <c r="BQ13" s="70" t="s">
        <v>59</v>
      </c>
      <c r="BR13" s="88">
        <f>IF(BQ13="No",0,(IF(BQ13="Yes",5,(IF(BQ13="Unknown",0," ")))))</f>
        <v>5</v>
      </c>
      <c r="BT13" s="70" t="s">
        <v>60</v>
      </c>
      <c r="BU13" s="88">
        <f>IF(BT13="No",0,(IF(BT13="Yes",5,(IF(BT13="Unknown",0," ")))))</f>
        <v>0</v>
      </c>
      <c r="BW13" s="70" t="s">
        <v>60</v>
      </c>
      <c r="BX13" s="88">
        <f>IF(BW13="No",0,(IF(BW13="Yes",5,(IF(BW13="Unknown",0," ")))))</f>
        <v>0</v>
      </c>
      <c r="BZ13" s="70" t="s">
        <v>59</v>
      </c>
      <c r="CA13" s="88">
        <f>IF(BZ13="No",0,(IF(BZ13="Yes",5,(IF(BZ13="Unknown",0," ")))))</f>
        <v>5</v>
      </c>
      <c r="CC13" s="70" t="s">
        <v>59</v>
      </c>
      <c r="CD13" s="88">
        <f>IF(CC13="No",0,(IF(CC13="Yes",5,(IF(CC13="Unknown",0," ")))))</f>
        <v>5</v>
      </c>
      <c r="CE13" s="147"/>
      <c r="CF13" s="70" t="s">
        <v>59</v>
      </c>
      <c r="CG13" s="88">
        <f>IF(CF13="No",0,(IF(CF13="Yes",5,(IF(CF13="Unknown",0," ")))))</f>
        <v>5</v>
      </c>
      <c r="CH13" s="147"/>
      <c r="CI13" s="70" t="s">
        <v>59</v>
      </c>
      <c r="CJ13" s="88">
        <f>IF(CI13="No",0,(IF(CI13="Yes",5,(IF(CI13="Unknown",0," ")))))</f>
        <v>5</v>
      </c>
      <c r="CL13" s="70" t="s">
        <v>59</v>
      </c>
      <c r="CM13" s="88">
        <f>IF(CL13="No",0,(IF(CL13="Yes",5,(IF(CL13="Unknown",0," ")))))</f>
        <v>5</v>
      </c>
      <c r="CO13" s="70" t="s">
        <v>59</v>
      </c>
      <c r="CP13" s="88">
        <f>IF(CO13="No",0,(IF(CO13="Yes",5,(IF(CO13="Unknown",0," ")))))</f>
        <v>5</v>
      </c>
    </row>
    <row r="14" spans="2:94" ht="31.15">
      <c r="B14" s="85"/>
      <c r="C14" s="86" t="s">
        <v>61</v>
      </c>
      <c r="D14" s="87" t="s">
        <v>77</v>
      </c>
      <c r="E14" s="153"/>
      <c r="F14" s="70" t="s">
        <v>78</v>
      </c>
      <c r="G14" s="88">
        <f>IF(F14="No",0,(IF(F14="Yes",10,(IF(F14="Some detail",5,(IF(F14="Unknown",0," ")))))))</f>
        <v>5</v>
      </c>
      <c r="H14" s="147"/>
      <c r="I14" s="70" t="s">
        <v>59</v>
      </c>
      <c r="J14" s="88">
        <f>IF(I14="No",0,(IF(I14="Yes",10,(IF(I14="Some detail",5,(IF(I14="Unknown",0," ")))))))</f>
        <v>10</v>
      </c>
      <c r="K14" s="147"/>
      <c r="L14" s="70" t="s">
        <v>60</v>
      </c>
      <c r="M14" s="88">
        <f>IF(L14="No",0,(IF(L14="Yes",10,(IF(L14="Some detail",5,(IF(L14="Unknown",0," ")))))))</f>
        <v>0</v>
      </c>
      <c r="N14" s="147"/>
      <c r="O14" s="70" t="s">
        <v>78</v>
      </c>
      <c r="P14" s="88">
        <f>IF(O14="No",0,(IF(O14="Yes",10,(IF(O14="Some detail",5,(IF(O14="Unknown",0," ")))))))</f>
        <v>5</v>
      </c>
      <c r="R14" s="70" t="s">
        <v>78</v>
      </c>
      <c r="S14" s="88">
        <f>IF(R14="No",0,(IF(R14="Yes",10,(IF(R14="Some detail",5,(IF(R14="Unknown",0," ")))))))</f>
        <v>5</v>
      </c>
      <c r="U14" s="70" t="s">
        <v>60</v>
      </c>
      <c r="V14" s="88">
        <f>IF(U14="No",0,(IF(U14="Yes",10,(IF(U14="Some detail",5,(IF(U14="Unknown",0," ")))))))</f>
        <v>0</v>
      </c>
      <c r="X14" s="70" t="s">
        <v>60</v>
      </c>
      <c r="Y14" s="88">
        <f>IF(X14="No",0,(IF(X14="Yes",10,(IF(X14="Some detail",5,(IF(X14="Unknown",0," ")))))))</f>
        <v>0</v>
      </c>
      <c r="AA14" s="70"/>
      <c r="AB14" s="88" t="str">
        <f>IF(AA14="No",0,(IF(AA14="Yes",10,(IF(AA14="Some detail",5,(IF(AA14="Unknown",0," ")))))))</f>
        <v xml:space="preserve"> </v>
      </c>
      <c r="AD14" s="70" t="s">
        <v>59</v>
      </c>
      <c r="AE14" s="88">
        <f>IF(AD14="No",0,(IF(AD14="Yes",10,(IF(AD14="Some detail",5,(IF(AD14="Unknown",0," ")))))))</f>
        <v>10</v>
      </c>
      <c r="AG14" s="70" t="s">
        <v>60</v>
      </c>
      <c r="AH14" s="88">
        <f>IF(AG14="No",0,(IF(AG14="Yes",10,(IF(AG14="Some detail",5,(IF(AG14="Unknown",0," ")))))))</f>
        <v>0</v>
      </c>
      <c r="AJ14" s="70" t="s">
        <v>63</v>
      </c>
      <c r="AK14" s="88">
        <f>IF(AJ14="No",0,(IF(AJ14="Yes",10,(IF(AJ14="Some detail",5,(IF(AJ14="Unknown",0," ")))))))</f>
        <v>0</v>
      </c>
      <c r="AM14" s="70" t="s">
        <v>59</v>
      </c>
      <c r="AN14" s="88">
        <f>IF(AM14="No",0,(IF(AM14="Yes",10,(IF(AM14="Some detail",5,(IF(AM14="Unknown",0," ")))))))</f>
        <v>10</v>
      </c>
      <c r="AP14" s="70" t="s">
        <v>78</v>
      </c>
      <c r="AQ14" s="88">
        <f>IF(AP14="No",0,(IF(AP14="Yes",10,(IF(AP14="Some detail",5,(IF(AP14="Unknown",0," ")))))))</f>
        <v>5</v>
      </c>
      <c r="AS14" s="70" t="s">
        <v>59</v>
      </c>
      <c r="AT14" s="88">
        <f>IF(AS14="No",0,(IF(AS14="Yes",10,(IF(AS14="Some detail",5,(IF(AS14="Unknown",0," ")))))))</f>
        <v>10</v>
      </c>
      <c r="AV14" s="70" t="s">
        <v>63</v>
      </c>
      <c r="AW14" s="88">
        <f>IF(AV14="No",0,(IF(AV14="Yes",10,(IF(AV14="Some detail",5,(IF(AV14="Unknown",0," ")))))))</f>
        <v>0</v>
      </c>
      <c r="AY14" s="70"/>
      <c r="AZ14" s="88" t="str">
        <f>IF(AY14="No",0,(IF(AY14="Yes",10,(IF(AY14="Some detail",5,(IF(AY14="Unknown",0," ")))))))</f>
        <v xml:space="preserve"> </v>
      </c>
      <c r="BB14" s="292" t="s">
        <v>78</v>
      </c>
      <c r="BC14" s="213">
        <f>IF(BB14="No",0,(IF(BB14="Yes",10,(IF(BB14="Some detail",5,(IF(BB14="Unknown",0," ")))))))</f>
        <v>5</v>
      </c>
      <c r="BE14" s="70" t="s">
        <v>78</v>
      </c>
      <c r="BF14" s="88">
        <f>IF(BE14="No",0,(IF(BE14="Yes",10,(IF(BE14="Some detail",5,(IF(BE14="Unknown",0," ")))))))</f>
        <v>5</v>
      </c>
      <c r="BH14" s="70" t="s">
        <v>60</v>
      </c>
      <c r="BI14" s="88">
        <f>IF(BH14="No",0,(IF(BH14="Yes",10,(IF(BH14="Some detail",5,(IF(BH14="Unknown",0," ")))))))</f>
        <v>0</v>
      </c>
      <c r="BK14" s="70" t="s">
        <v>60</v>
      </c>
      <c r="BL14" s="88">
        <f>IF(BK14="No",0,(IF(BK14="Yes",10,(IF(BK14="Some detail",5,(IF(BK14="Unknown",0," ")))))))</f>
        <v>0</v>
      </c>
      <c r="BM14" s="147"/>
      <c r="BN14" s="70" t="s">
        <v>60</v>
      </c>
      <c r="BO14" s="88">
        <f>IF(BN14="No",0,(IF(BN14="Yes",10,(IF(BN14="Some detail",5,(IF(BN14="Unknown",0," ")))))))</f>
        <v>0</v>
      </c>
      <c r="BP14" s="147"/>
      <c r="BQ14" s="70" t="s">
        <v>78</v>
      </c>
      <c r="BR14" s="88">
        <f>IF(BQ14="No",0,(IF(BQ14="Yes",10,(IF(BQ14="Some detail",5,(IF(BQ14="Unknown",0," ")))))))</f>
        <v>5</v>
      </c>
      <c r="BT14" s="70"/>
      <c r="BU14" s="88" t="str">
        <f>IF(BT14="No",0,(IF(BT14="Yes",10,(IF(BT14="Some detail",5,(IF(BT14="Unknown",0," ")))))))</f>
        <v xml:space="preserve"> </v>
      </c>
      <c r="BW14" s="70" t="s">
        <v>63</v>
      </c>
      <c r="BX14" s="88">
        <f>IF(BW14="No",0,(IF(BW14="Yes",10,(IF(BW14="Some detail",5,(IF(BW14="Unknown",0," ")))))))</f>
        <v>0</v>
      </c>
      <c r="BZ14" s="70" t="s">
        <v>60</v>
      </c>
      <c r="CA14" s="88">
        <f>IF(BZ14="No",0,(IF(BZ14="Yes",10,(IF(BZ14="Some detail",5,(IF(BZ14="Unknown",0," ")))))))</f>
        <v>0</v>
      </c>
      <c r="CC14" s="70" t="s">
        <v>60</v>
      </c>
      <c r="CD14" s="88">
        <f>IF(CC14="No",0,(IF(CC14="Yes",10,(IF(CC14="Some detail",5,(IF(CC14="Unknown",0," ")))))))</f>
        <v>0</v>
      </c>
      <c r="CE14" s="147"/>
      <c r="CF14" s="70" t="s">
        <v>59</v>
      </c>
      <c r="CG14" s="88">
        <f>IF(CF14="No",0,(IF(CF14="Yes",10,(IF(CF14="Some detail",5,(IF(CF14="Unknown",0," ")))))))</f>
        <v>10</v>
      </c>
      <c r="CH14" s="147"/>
      <c r="CI14" s="70" t="s">
        <v>59</v>
      </c>
      <c r="CJ14" s="88">
        <f>IF(CI14="No",0,(IF(CI14="Yes",10,(IF(CI14="Some detail",5,(IF(CI14="Unknown",0," ")))))))</f>
        <v>10</v>
      </c>
      <c r="CL14" s="70" t="s">
        <v>60</v>
      </c>
      <c r="CM14" s="88">
        <f>IF(CL14="No",0,(IF(CL14="Yes",10,(IF(CL14="Some detail",5,(IF(CL14="Unknown",0," ")))))))</f>
        <v>0</v>
      </c>
      <c r="CO14" s="70" t="s">
        <v>78</v>
      </c>
      <c r="CP14" s="88">
        <f>IF(CO14="No",0,(IF(CO14="Yes",10,(IF(CO14="Some detail",5,(IF(CO14="Unknown",0," ")))))))</f>
        <v>5</v>
      </c>
    </row>
    <row r="15" spans="2:94">
      <c r="B15" s="132" t="s">
        <v>79</v>
      </c>
      <c r="C15" s="425" t="s">
        <v>80</v>
      </c>
      <c r="D15" s="426"/>
      <c r="E15" s="174"/>
      <c r="F15" s="183"/>
      <c r="G15" s="106"/>
      <c r="H15" s="191"/>
      <c r="I15" s="183"/>
      <c r="J15" s="106"/>
      <c r="K15" s="191"/>
      <c r="L15" s="183"/>
      <c r="M15" s="106"/>
      <c r="N15" s="191"/>
      <c r="O15" s="183"/>
      <c r="P15" s="106"/>
      <c r="R15" s="183"/>
      <c r="S15" s="106"/>
      <c r="U15" s="183"/>
      <c r="V15" s="106"/>
      <c r="X15" s="183"/>
      <c r="Y15" s="106"/>
      <c r="AA15" s="183"/>
      <c r="AB15" s="106"/>
      <c r="AD15" s="183"/>
      <c r="AE15" s="106"/>
      <c r="AG15" s="183"/>
      <c r="AH15" s="106"/>
      <c r="AJ15" s="183"/>
      <c r="AK15" s="106"/>
      <c r="AM15" s="183"/>
      <c r="AN15" s="106"/>
      <c r="AP15" s="183"/>
      <c r="AQ15" s="106"/>
      <c r="AS15" s="183"/>
      <c r="AT15" s="106"/>
      <c r="AV15" s="183"/>
      <c r="AW15" s="106"/>
      <c r="AY15" s="183"/>
      <c r="AZ15" s="106"/>
      <c r="BB15" s="214"/>
      <c r="BC15" s="215"/>
      <c r="BE15" s="183"/>
      <c r="BF15" s="106"/>
      <c r="BH15" s="183"/>
      <c r="BI15" s="106"/>
      <c r="BK15" s="183"/>
      <c r="BL15" s="106"/>
      <c r="BM15" s="192"/>
      <c r="BN15" s="183"/>
      <c r="BO15" s="106"/>
      <c r="BP15" s="192"/>
      <c r="BQ15" s="183"/>
      <c r="BR15" s="106"/>
      <c r="BT15" s="183"/>
      <c r="BU15" s="106"/>
      <c r="BW15" s="183"/>
      <c r="BX15" s="106"/>
      <c r="BZ15" s="183"/>
      <c r="CA15" s="106"/>
      <c r="CC15" s="183"/>
      <c r="CD15" s="106"/>
      <c r="CE15" s="192"/>
      <c r="CF15" s="183"/>
      <c r="CG15" s="106"/>
      <c r="CH15" s="192"/>
      <c r="CI15" s="183"/>
      <c r="CJ15" s="106"/>
      <c r="CL15" s="183"/>
      <c r="CM15" s="106"/>
      <c r="CO15" s="183"/>
      <c r="CP15" s="106"/>
    </row>
    <row r="16" spans="2:94" ht="78">
      <c r="B16" s="133"/>
      <c r="C16" s="119" t="s">
        <v>57</v>
      </c>
      <c r="D16" s="93" t="s">
        <v>81</v>
      </c>
      <c r="E16" s="94"/>
      <c r="F16" s="184" t="s">
        <v>60</v>
      </c>
      <c r="G16" s="71">
        <f>IF(F16="No",0,(IF(F16="Yes",15,(IF(F16="Implied concurrent",5,(IF(F16="Concurrent but not coordinated",5,(IF(F16="Unknown",0," ")))))))))</f>
        <v>0</v>
      </c>
      <c r="H16" s="189"/>
      <c r="I16" s="184" t="s">
        <v>82</v>
      </c>
      <c r="J16" s="71">
        <f>IF(I16="No",0,(IF(I16="Yes",15,(IF(I16="Implied concurrent",5,(IF(I16="Concurrent but not coordinated",5,(IF(I16="Unknown",0," ")))))))))</f>
        <v>5</v>
      </c>
      <c r="K16" s="189"/>
      <c r="L16" s="184" t="s">
        <v>63</v>
      </c>
      <c r="M16" s="71">
        <f>IF(L16="No",0,(IF(L16="Yes",15,(IF(L16="Implied concurrent",5,(IF(L16="Concurrent but not coordinated",5,(IF(L16="Unknown",0," ")))))))))</f>
        <v>0</v>
      </c>
      <c r="N16" s="189"/>
      <c r="O16" s="184" t="s">
        <v>82</v>
      </c>
      <c r="P16" s="71">
        <f>IF(O16="No",0,(IF(O16="Yes",15,(IF(O16="Implied concurrent",5,(IF(O16="Concurrent but not coordinated",5,(IF(O16="Unknown",0," ")))))))))</f>
        <v>5</v>
      </c>
      <c r="R16" s="184" t="s">
        <v>82</v>
      </c>
      <c r="S16" s="71">
        <f>IF(R16="No",0,(IF(R16="Yes",15,(IF(R16="Implied concurrent",5,(IF(R16="Concurrent but not coordinated",5,(IF(R16="Unknown",0," ")))))))))</f>
        <v>5</v>
      </c>
      <c r="U16" s="184" t="s">
        <v>82</v>
      </c>
      <c r="V16" s="71">
        <f>IF(U16="No",0,(IF(U16="Yes",15,(IF(U16="Implied concurrent",5,(IF(U16="Concurrent but not coordinated",5,(IF(U16="Unknown",0," ")))))))))</f>
        <v>5</v>
      </c>
      <c r="X16" s="184" t="s">
        <v>63</v>
      </c>
      <c r="Y16" s="71">
        <f>IF(X16="No",0,(IF(X16="Yes",15,(IF(X16="Implied concurrent",5,(IF(X16="Concurrent but not coordinated",5,(IF(X16="Unknown",0," ")))))))))</f>
        <v>0</v>
      </c>
      <c r="AA16" s="184" t="s">
        <v>63</v>
      </c>
      <c r="AB16" s="71">
        <f>IF(AA16="No",0,(IF(AA16="Yes",15,(IF(AA16="Implied concurrent",5,(IF(AA16="Concurrent but not coordinated",5,(IF(AA16="Unknown",0," ")))))))))</f>
        <v>0</v>
      </c>
      <c r="AD16" s="184" t="s">
        <v>59</v>
      </c>
      <c r="AE16" s="71">
        <f>IF(AD16="No",0,(IF(AD16="Yes",15,(IF(AD16="Implied concurrent",5,(IF(AD16="Concurrent but not coordinated",5,(IF(AD16="Unknown",0," ")))))))))</f>
        <v>15</v>
      </c>
      <c r="AG16" s="184" t="s">
        <v>83</v>
      </c>
      <c r="AH16" s="71">
        <f>IF(AG16="No",0,(IF(AG16="Yes",15,(IF(AG16="Implied concurrent",5,(IF(AG16="Concurrent but not coordinated",5,(IF(AG16="Unknown",0," ")))))))))</f>
        <v>5</v>
      </c>
      <c r="AJ16" s="184" t="s">
        <v>60</v>
      </c>
      <c r="AK16" s="71">
        <f>IF(AJ16="No",0,(IF(AJ16="Yes",15,(IF(AJ16="Implied concurrent",5,(IF(AJ16="Concurrent but not coordinated",5,(IF(AJ16="Unknown",0," ")))))))))</f>
        <v>0</v>
      </c>
      <c r="AM16" s="184" t="s">
        <v>83</v>
      </c>
      <c r="AN16" s="71">
        <f>IF(AM16="No",0,(IF(AM16="Yes",15,(IF(AM16="Implied concurrent",5,(IF(AM16="Concurrent but not coordinated",5,(IF(AM16="Unknown",0," ")))))))))</f>
        <v>5</v>
      </c>
      <c r="AP16" s="184" t="s">
        <v>63</v>
      </c>
      <c r="AQ16" s="71">
        <f>IF(AP16="No",0,(IF(AP16="Yes",15,(IF(AP16="Implied concurrent",5,(IF(AP16="Concurrent but not coordinated",5,(IF(AP16="Unknown",0," ")))))))))</f>
        <v>0</v>
      </c>
      <c r="AS16" s="184" t="s">
        <v>83</v>
      </c>
      <c r="AT16" s="71">
        <f>IF(AS16="No",0,(IF(AS16="Yes",15,(IF(AS16="Implied concurrent",5,(IF(AS16="Concurrent but not coordinated",5,(IF(AS16="Unknown",0," ")))))))))</f>
        <v>5</v>
      </c>
      <c r="AV16" s="184" t="s">
        <v>63</v>
      </c>
      <c r="AW16" s="71">
        <f>IF(AV16="No",0,(IF(AV16="Yes",15,(IF(AV16="Implied concurrent",5,(IF(AV16="Concurrent but not coordinated",5,(IF(AV16="Unknown",0," ")))))))))</f>
        <v>0</v>
      </c>
      <c r="AY16" s="184" t="s">
        <v>83</v>
      </c>
      <c r="AZ16" s="71">
        <f>IF(AY16="No",0,(IF(AY16="Yes",15,(IF(AY16="Implied concurrent",5,(IF(AY16="Concurrent but not coordinated",5,(IF(AY16="Unknown",0," ")))))))))</f>
        <v>5</v>
      </c>
      <c r="BB16" s="296" t="s">
        <v>83</v>
      </c>
      <c r="BC16" s="210">
        <f>IF(BB16="No",0,(IF(BB16="Yes",15,(IF(BB16="Implied concurrent",5,(IF(BB16="Concurrent but not coordinated",5,(IF(BB16="Unknown",0," ")))))))))</f>
        <v>5</v>
      </c>
      <c r="BE16" s="184" t="s">
        <v>83</v>
      </c>
      <c r="BF16" s="71">
        <f>IF(BE16="No",0,(IF(BE16="Yes",15,(IF(BE16="Implied concurrent",5,(IF(BE16="Concurrent but not coordinated",5,(IF(BE16="Unknown",0," ")))))))))</f>
        <v>5</v>
      </c>
      <c r="BH16" s="184" t="s">
        <v>63</v>
      </c>
      <c r="BI16" s="71">
        <f>IF(BH16="No",0,(IF(BH16="Yes",15,(IF(BH16="Implied concurrent",5,(IF(BH16="Concurrent but not coordinated",5,(IF(BH16="Unknown",0," ")))))))))</f>
        <v>0</v>
      </c>
      <c r="BK16" s="184" t="s">
        <v>60</v>
      </c>
      <c r="BL16" s="71">
        <f>IF(BK16="No",0,(IF(BK16="Yes",15,(IF(BK16="Implied concurrent",5,(IF(BK16="Concurrent but not coordinated",5,(IF(BK16="Unknown",0," ")))))))))</f>
        <v>0</v>
      </c>
      <c r="BM16" s="147"/>
      <c r="BN16" s="184" t="s">
        <v>82</v>
      </c>
      <c r="BO16" s="71">
        <f>IF(BN16="No",0,(IF(BN16="Yes",15,(IF(BN16="Implied concurrent",5,(IF(BN16="Concurrent but not coordinated",5,(IF(BN16="Unknown",0," ")))))))))</f>
        <v>5</v>
      </c>
      <c r="BP16" s="147"/>
      <c r="BQ16" s="184" t="s">
        <v>83</v>
      </c>
      <c r="BR16" s="71">
        <f>IF(BQ16="No",0,(IF(BQ16="Yes",15,(IF(BQ16="Implied concurrent",5,(IF(BQ16="Concurrent but not coordinated",5,(IF(BQ16="Unknown",0," ")))))))))</f>
        <v>5</v>
      </c>
      <c r="BT16" s="184" t="s">
        <v>83</v>
      </c>
      <c r="BU16" s="71">
        <f>IF(BT16="No",0,(IF(BT16="Yes",15,(IF(BT16="Implied concurrent",5,(IF(BT16="Concurrent but not coordinated",5,(IF(BT16="Unknown",0," ")))))))))</f>
        <v>5</v>
      </c>
      <c r="BW16" s="184" t="s">
        <v>63</v>
      </c>
      <c r="BX16" s="71">
        <f>IF(BW16="No",0,(IF(BW16="Yes",15,(IF(BW16="Implied concurrent",5,(IF(BW16="Concurrent but not coordinated",5,(IF(BW16="Unknown",0," ")))))))))</f>
        <v>0</v>
      </c>
      <c r="BZ16" s="184" t="s">
        <v>63</v>
      </c>
      <c r="CA16" s="71">
        <f>IF(BZ16="No",0,(IF(BZ16="Yes",15,(IF(BZ16="Implied concurrent",5,(IF(BZ16="Concurrent but not coordinated",5,(IF(BZ16="Unknown",0," ")))))))))</f>
        <v>0</v>
      </c>
      <c r="CC16" s="184" t="s">
        <v>59</v>
      </c>
      <c r="CD16" s="71">
        <f>IF(CC16="No",0,(IF(CC16="Yes",15,(IF(CC16="Implied concurrent",5,(IF(CC16="Concurrent but not coordinated",5,(IF(CC16="Unknown",0," ")))))))))</f>
        <v>15</v>
      </c>
      <c r="CE16" s="147"/>
      <c r="CF16" s="184" t="s">
        <v>59</v>
      </c>
      <c r="CG16" s="71">
        <f>IF(CF16="No",0,(IF(CF16="Yes",15,(IF(CF16="Implied concurrent",5,(IF(CF16="Concurrent but not coordinated",5,(IF(CF16="Unknown",0," ")))))))))</f>
        <v>15</v>
      </c>
      <c r="CH16" s="147"/>
      <c r="CI16" s="184" t="s">
        <v>60</v>
      </c>
      <c r="CJ16" s="71">
        <f>IF(CI16="No",0,(IF(CI16="Yes",15,(IF(CI16="Implied concurrent",5,(IF(CI16="Concurrent but not coordinated",5,(IF(CI16="Unknown",0," ")))))))))</f>
        <v>0</v>
      </c>
      <c r="CL16" s="184" t="s">
        <v>59</v>
      </c>
      <c r="CM16" s="71">
        <f>IF(CL16="No",0,(IF(CL16="Yes",15,(IF(CL16="Implied concurrent",5,(IF(CL16="Concurrent but not coordinated",5,(IF(CL16="Unknown",0," ")))))))))</f>
        <v>15</v>
      </c>
      <c r="CO16" s="184" t="s">
        <v>83</v>
      </c>
      <c r="CP16" s="71">
        <f>IF(CO16="No",0,(IF(CO16="Yes",15,(IF(CO16="Implied concurrent",5,(IF(CO16="Concurrent but not coordinated",5,(IF(CO16="Unknown",0," ")))))))))</f>
        <v>5</v>
      </c>
    </row>
    <row r="17" spans="2:94" ht="46.9">
      <c r="B17" s="175"/>
      <c r="C17" s="176" t="s">
        <v>61</v>
      </c>
      <c r="D17" s="96" t="s">
        <v>84</v>
      </c>
      <c r="E17" s="177"/>
      <c r="F17" s="299" t="str">
        <f>IF(F16="Yes","No",(IF(F16="Concurrent but not coordinated","No",(IF(F16="No","Yes",(IF(F16="Implied Concurrent","Implied No",(IF(F16="Unknown","Unknown"," ")))))))))</f>
        <v>Yes</v>
      </c>
      <c r="G17" s="75">
        <f>IF(F17="No","N/A",(IF(F17="Yes",0,(IF(F17="Unknown"," "," ")))))</f>
        <v>0</v>
      </c>
      <c r="H17" s="189"/>
      <c r="I17" s="206" t="str">
        <f>IF(I16="Yes","No",(IF(I16="Concurrent but not coordinated","No",(IF(I16="No","Yes",(IF(I16="Implied Concurrent","Implied No",(IF(I16="Unknown","Unknown"," ")))))))))</f>
        <v>No</v>
      </c>
      <c r="J17" s="25" t="str">
        <f>IF(J16="Yes","No",(IF(J16="Concurrent but not coordinated","No",(IF(J16="No","Yes",(IF(J16="Implied Concurrent","Implied No",(IF(J16="Unknown","Unknown"," ")))))))))</f>
        <v xml:space="preserve"> </v>
      </c>
      <c r="K17" s="189"/>
      <c r="L17" s="206" t="str">
        <f>IF(L16="Yes","No",(IF(L16="Concurrent but not coordinated","No",(IF(L16="No","Yes",(IF(L16="Implied Concurrent","Implied No",(IF(L16="Unknown","Unknown"," ")))))))))</f>
        <v>Unknown</v>
      </c>
      <c r="M17" s="25" t="str">
        <f>IF(M16="Yes","No",(IF(M16="Concurrent but not coordinated","No",(IF(M16="No","Yes",(IF(M16="Implied Concurrent","Implied No",(IF(M16="Unknown","Unknown"," ")))))))))</f>
        <v xml:space="preserve"> </v>
      </c>
      <c r="N17" s="189"/>
      <c r="O17" s="299" t="str">
        <f>IF(O16="Yes","No",(IF(O16="Concurrent but not coordinated","No",(IF(O16="No","Yes",(IF(O16="Implied Concurrent","Implied No",(IF(O16="Unknown","Unknown"," ")))))))))</f>
        <v>No</v>
      </c>
      <c r="P17" s="75" t="str">
        <f>IF(O17="No","N/A",(IF(O17="Yes",0,(IF(O17="Unknown","0"," ")))))</f>
        <v>N/A</v>
      </c>
      <c r="R17" s="185" t="str">
        <f>IF(R16="Yes","No",(IF(R16="Concurrent but not coordinated","No",(IF(R16="No","Yes",(IF(R16="Implied Concurrent","Implied No",(IF(R16="Unknown","Unknown"," ")))))))))</f>
        <v>No</v>
      </c>
      <c r="S17" s="75" t="str">
        <f>IF(R17="No","N/A",(IF(R17="Yes",0,(IF(R17="Unknown","Unknown"," ")))))</f>
        <v>N/A</v>
      </c>
      <c r="U17" s="185" t="str">
        <f>IF(U16="Yes","No",(IF(U16="Concurrent but not coordinated","No",(IF(U16="No","Yes",(IF(U16="Implied Concurrent","Implied No",(IF(U16="Unknown","Unknown"," ")))))))))</f>
        <v>No</v>
      </c>
      <c r="V17" s="75" t="str">
        <f>IF(U17="No","N/A",(IF(U17="Yes",0,(IF(U17="Unknown"," "," ")))))</f>
        <v>N/A</v>
      </c>
      <c r="X17" s="206" t="str">
        <f>IF(X16="Yes","No",(IF(X16="Concurrent but not coordinated","No",(IF(X16="No","Yes",(IF(X16="Implied Concurrent","Implied No",(IF(X16="Unknown","Unknown"," ")))))))))</f>
        <v>Unknown</v>
      </c>
      <c r="Y17" s="25" t="str">
        <f>IF(Y16="Yes","No",(IF(Y16="Concurrent but not coordinated","No",(IF(Y16="No","Yes",(IF(Y16="Implied Concurrent","Implied No",(IF(Y16="Unknown","Unknown"," ")))))))))</f>
        <v xml:space="preserve"> </v>
      </c>
      <c r="AA17" s="308" t="str">
        <f>IF(AA16="Yes","No",(IF(AA16="Concurrent but not coordinated","No",(IF(AA16="No","Yes",(IF(AA16="Implied Concurrent","Implied No",(IF(AA16="Unknown","Unknown"," ")))))))))</f>
        <v>Unknown</v>
      </c>
      <c r="AB17" s="75" t="str">
        <f>IF(AA17="No","N/A",(IF(AA17="Yes",0,(IF(AA17="Unknown","0"," ")))))</f>
        <v>0</v>
      </c>
      <c r="AD17" s="206" t="str">
        <f>IF(AD16="Yes","No",(IF(AD16="Concurrent but not coordinated","No",(IF(AD16="No","Yes",(IF(AD16="Implied Concurrent","Implied No",(IF(AD16="Unknown","Unknown"," ")))))))))</f>
        <v>No</v>
      </c>
      <c r="AE17" s="25" t="str">
        <f>IF(AE16="Yes","No",(IF(AE16="Concurrent but not coordinated","No",(IF(AE16="No","Yes",(IF(AE16="Implied Concurrent","Implied No",(IF(AE16="Unknown","Unknown"," ")))))))))</f>
        <v xml:space="preserve"> </v>
      </c>
      <c r="AG17" s="206" t="str">
        <f>IF(AG16="Yes","No",(IF(AG16="Concurrent but not coordinated","No",(IF(AG16="No","Yes",(IF(AG16="Implied Concurrent","Implied No",(IF(AG16="Unknown","Unknown"," ")))))))))</f>
        <v>Implied No</v>
      </c>
      <c r="AH17" s="25" t="str">
        <f>IF(AH16="Yes","No",(IF(AH16="Concurrent but not coordinated","No",(IF(AH16="No","Yes",(IF(AH16="Implied Concurrent","Implied No",(IF(AH16="Unknown","Unknown"," ")))))))))</f>
        <v xml:space="preserve"> </v>
      </c>
      <c r="AJ17" s="185" t="str">
        <f>IF(AJ16="Yes","No",(IF(AJ16="Concurrent but not coordinated","No",(IF(AJ16="No","Yes",(IF(AJ16="Implied Concurrent","Implied No",(IF(AJ16="Unknown","Unknown"," ")))))))))</f>
        <v>Yes</v>
      </c>
      <c r="AK17" s="75">
        <f>IF(AJ17="No","N/A",(IF(AJ17="Yes",0,(IF(AJ17="Unknown","Unknown"," ")))))</f>
        <v>0</v>
      </c>
      <c r="AM17" s="206" t="str">
        <f>IF(AM16="Yes","No",(IF(AM16="Concurrent but not coordinated","No",(IF(AM16="No","Yes",(IF(AM16="Implied Concurrent","Implied No",(IF(AM16="Unknown","Unknown"," ")))))))))</f>
        <v>Implied No</v>
      </c>
      <c r="AN17" s="25" t="str">
        <f>IF(AN16="Yes","No",(IF(AN16="Concurrent but not coordinated","No",(IF(AN16="No","Yes",(IF(AN16="Implied Concurrent","Implied No",(IF(AN16="Unknown","Unknown"," ")))))))))</f>
        <v xml:space="preserve"> </v>
      </c>
      <c r="AP17" s="185" t="str">
        <f>IF(AP16="Yes","No",(IF(AP16="Concurrent but not coordinated","No",(IF(AP16="No","Yes",(IF(AP16="Implied Concurrent","Implied No",(IF(AP16="Unknown","Unknown"," ")))))))))</f>
        <v>Unknown</v>
      </c>
      <c r="AQ17" s="75" t="str">
        <f>IF(AP17="No","N/A",(IF(AP17="Yes",0,(IF(AP17="Unknown","0"," ")))))</f>
        <v>0</v>
      </c>
      <c r="AS17" s="185" t="str">
        <f>IF(AS16="Yes","No",(IF(AS16="Concurrent but not coordinated","No",(IF(AS16="No","Yes",(IF(AS16="Implied Concurrent","Implied No",(IF(AS16="Unknown","Unknown"," ")))))))))</f>
        <v>Implied No</v>
      </c>
      <c r="AT17" s="75" t="str">
        <f>IF(AS17="No","N/A",(IF(AS17="Yes",0,(IF(AS17="Unknown","Unknown"," ")))))</f>
        <v xml:space="preserve"> </v>
      </c>
      <c r="AV17" s="206" t="str">
        <f>IF(AV16="Yes","No",(IF(AV16="Concurrent but not coordinated","No",(IF(AV16="No","Yes",(IF(AV16="Implied Concurrent","Implied No",(IF(AV16="Unknown","Unknown"," ")))))))))</f>
        <v>Unknown</v>
      </c>
      <c r="AW17" s="25" t="str">
        <f>IF(AW16="Yes","No",(IF(AW16="Concurrent but not coordinated","No",(IF(AW16="No","Yes",(IF(AW16="Implied Concurrent","Implied No",(IF(AW16="Unknown","Unknown"," ")))))))))</f>
        <v xml:space="preserve"> </v>
      </c>
      <c r="AY17" s="185" t="str">
        <f>IF(AY16="Yes","No",(IF(AY16="Concurrent but not coordinated","No",(IF(AY16="No","Yes",(IF(AY16="Implied Concurrent","Implied No",(IF(AY16="Unknown","Unknown"," ")))))))))</f>
        <v>Implied No</v>
      </c>
      <c r="AZ17" s="75" t="str">
        <f>IF(AY17="No","N/A",(IF(AY17="Yes",0,(IF(AY17="Unknown","Unknown"," ")))))</f>
        <v xml:space="preserve"> </v>
      </c>
      <c r="BB17" s="297" t="str">
        <f>IF(BB16="Yes","No",(IF(BB16="Concurrent but not coordinated","No",(IF(BB16="No","Yes",(IF(BB16="Implied Concurrent","Implied No",(IF(BB16="Unknown","Unknown"," ")))))))))</f>
        <v>Implied No</v>
      </c>
      <c r="BC17" s="216" t="str">
        <f>IF(BB17="No","N/A",(IF(BB17="Yes",0,(IF(BB17="Unknown","Unknown"," ")))))</f>
        <v xml:space="preserve"> </v>
      </c>
      <c r="BE17" s="185" t="str">
        <f>IF(BE16="Yes","No",(IF(BE16="Concurrent but not coordinated","No",(IF(BE16="No","Yes",(IF(BE16="Implied Concurrent","Implied No",(IF(BE16="Unknown","Unknown"," ")))))))))</f>
        <v>Implied No</v>
      </c>
      <c r="BF17" s="75" t="str">
        <f>IF(BE17="No","N/A",(IF(BE17="Yes",0,(IF(BE17="Unknown","Unknown"," ")))))</f>
        <v xml:space="preserve"> </v>
      </c>
      <c r="BH17" s="206" t="str">
        <f>IF(BH16="Yes","No",(IF(BH16="Concurrent but not coordinated","No",(IF(BH16="No","Yes",(IF(BH16="Implied Concurrent","Implied No",(IF(BH16="Unknown","Unknown"," ")))))))))</f>
        <v>Unknown</v>
      </c>
      <c r="BI17" s="25" t="str">
        <f>IF(BI16="Yes","No",(IF(BI16="Concurrent but not coordinated","No",(IF(BI16="No","Yes",(IF(BI16="Implied Concurrent","Implied No",(IF(BI16="Unknown","Unknown"," ")))))))))</f>
        <v xml:space="preserve"> </v>
      </c>
      <c r="BK17" s="206" t="str">
        <f>IF(BK16="Yes","No",(IF(BK16="Concurrent but not coordinated","No",(IF(BK16="No","Yes",(IF(BK16="Implied Concurrent","Implied No",(IF(BK16="Unknown","Unknown"," ")))))))))</f>
        <v>Yes</v>
      </c>
      <c r="BL17" s="25" t="str">
        <f>IF(BL16="Yes","No",(IF(BL16="Concurrent but not coordinated","No",(IF(BL16="No","Yes",(IF(BL16="Implied Concurrent","Implied No",(IF(BL16="Unknown","Unknown"," ")))))))))</f>
        <v xml:space="preserve"> </v>
      </c>
      <c r="BM17" s="147"/>
      <c r="BN17" s="206" t="str">
        <f>IF(BN16="Yes","No",(IF(BN16="Concurrent but not coordinated","No",(IF(BN16="No","Yes",(IF(BN16="Implied Concurrent","Implied No",(IF(BN16="Unknown","Unknown"," ")))))))))</f>
        <v>No</v>
      </c>
      <c r="BO17" s="25" t="str">
        <f>IF(BO16="Yes","No",(IF(BO16="Concurrent but not coordinated","No",(IF(BO16="No","Yes",(IF(BO16="Implied Concurrent","Implied No",(IF(BO16="Unknown","Unknown"," ")))))))))</f>
        <v xml:space="preserve"> </v>
      </c>
      <c r="BP17" s="147"/>
      <c r="BQ17" s="206" t="str">
        <f>IF(BQ16="Yes","No",(IF(BQ16="Concurrent but not coordinated","No",(IF(BQ16="No","Yes",(IF(BQ16="Implied Concurrent","Implied No",(IF(BQ16="Unknown","Unknown"," ")))))))))</f>
        <v>Implied No</v>
      </c>
      <c r="BR17" s="25" t="str">
        <f>IF(BR16="Yes","No",(IF(BR16="Concurrent but not coordinated","No",(IF(BR16="No","Yes",(IF(BR16="Implied Concurrent","Implied No",(IF(BR16="Unknown","Unknown"," ")))))))))</f>
        <v xml:space="preserve"> </v>
      </c>
      <c r="BT17" s="82" t="s">
        <v>85</v>
      </c>
      <c r="BU17" s="75" t="str">
        <f>IF(BT17="No","N/A",(IF(BT17="Yes",0,(IF(BT17="Unknown","Unknown"," ")))))</f>
        <v xml:space="preserve"> </v>
      </c>
      <c r="BW17" s="206" t="str">
        <f>IF(BW16="Yes","No",(IF(BW16="Concurrent but not coordinated","No",(IF(BW16="No","Yes",(IF(BW16="Implied Concurrent","Implied No",(IF(BW16="Unknown","Unknown"," ")))))))))</f>
        <v>Unknown</v>
      </c>
      <c r="BX17" s="25" t="str">
        <f>IF(BX16="Yes","No",(IF(BX16="Concurrent but not coordinated","No",(IF(BX16="No","Yes",(IF(BX16="Implied Concurrent","Implied No",(IF(BX16="Unknown","Unknown"," ")))))))))</f>
        <v xml:space="preserve"> </v>
      </c>
      <c r="BZ17" s="206" t="str">
        <f>IF(BZ16="Yes","No",(IF(BZ16="Concurrent but not coordinated","No",(IF(BZ16="No","Yes",(IF(BZ16="Implied Concurrent","Implied No",(IF(BZ16="Unknown","Unknown"," ")))))))))</f>
        <v>Unknown</v>
      </c>
      <c r="CA17" s="25" t="str">
        <f>IF(CA16="Yes","No",(IF(CA16="Concurrent but not coordinated","No",(IF(CA16="No","Yes",(IF(CA16="Implied Concurrent","Implied No",(IF(CA16="Unknown","Unknown"," ")))))))))</f>
        <v xml:space="preserve"> </v>
      </c>
      <c r="CC17" s="206" t="str">
        <f>IF(CC16="Yes","No",(IF(CC16="Concurrent but not coordinated","No",(IF(CC16="No","Yes",(IF(CC16="Implied Concurrent","Implied No",(IF(CC16="Unknown","Unknown"," ")))))))))</f>
        <v>No</v>
      </c>
      <c r="CD17" s="25" t="str">
        <f>IF(CD16="Yes","No",(IF(CD16="Concurrent but not coordinated","No",(IF(CD16="No","Yes",(IF(CD16="Implied Concurrent","Implied No",(IF(CD16="Unknown","Unknown"," ")))))))))</f>
        <v xml:space="preserve"> </v>
      </c>
      <c r="CE17" s="147"/>
      <c r="CF17" s="206" t="str">
        <f>IF(CF16="Yes","No",(IF(CF16="Concurrent but not coordinated","No",(IF(CF16="No","Yes",(IF(CF16="Implied Concurrent","Implied No",(IF(CF16="Unknown","Unknown"," ")))))))))</f>
        <v>No</v>
      </c>
      <c r="CG17" s="25" t="str">
        <f>IF(CG16="Yes","No",(IF(CG16="Concurrent but not coordinated","No",(IF(CG16="No","Yes",(IF(CG16="Implied Concurrent","Implied No",(IF(CG16="Unknown","Unknown"," ")))))))))</f>
        <v xml:space="preserve"> </v>
      </c>
      <c r="CH17" s="147"/>
      <c r="CI17" s="185" t="str">
        <f>IF(CI16="Yes","No",(IF(CI16="Concurrent but not coordinated","No",(IF(CI16="No","Yes",(IF(CI16="Implied Concurrent","Implied No",(IF(CI16="Unknown","Unknown"," ")))))))))</f>
        <v>Yes</v>
      </c>
      <c r="CJ17" s="75">
        <f>IF(CI17="No","N/A",(IF(CI17="Yes",0,(IF(CI17="Unknown","Unknown"," ")))))</f>
        <v>0</v>
      </c>
      <c r="CL17" s="206" t="str">
        <f>IF(CL16="Yes","No",(IF(CL16="Concurrent but not coordinated","No",(IF(CL16="No","Yes",(IF(CL16="Implied Concurrent","Implied No",(IF(CL16="Unknown","Unknown"," ")))))))))</f>
        <v>No</v>
      </c>
      <c r="CM17" s="25" t="str">
        <f>IF(CM16="Yes","No",(IF(CM16="Concurrent but not coordinated","No",(IF(CM16="No","Yes",(IF(CM16="Implied Concurrent","Implied No",(IF(CM16="Unknown","Unknown"," ")))))))))</f>
        <v xml:space="preserve"> </v>
      </c>
      <c r="CO17" s="185" t="str">
        <f>IF(CO16="Yes","No",(IF(CO16="Concurrent but not coordinated","No",(IF(CO16="No","Yes",(IF(CO16="Implied Concurrent","Implied No",(IF(CO16="Unknown","Unknown"," ")))))))))</f>
        <v>Implied No</v>
      </c>
      <c r="CP17" s="75" t="str">
        <f>IF(CO17="No","N/A",(IF(CO17="Yes",0,(IF(CO17="Unknown","Unknown"," ")))))</f>
        <v xml:space="preserve"> </v>
      </c>
    </row>
    <row r="18" spans="2:94">
      <c r="B18" s="76" t="s">
        <v>86</v>
      </c>
      <c r="C18" s="427" t="s">
        <v>87</v>
      </c>
      <c r="D18" s="428"/>
      <c r="E18" s="153"/>
      <c r="F18" s="77"/>
      <c r="G18" s="78"/>
      <c r="H18" s="192"/>
      <c r="I18" s="77"/>
      <c r="J18" s="78"/>
      <c r="K18" s="192"/>
      <c r="L18" s="77"/>
      <c r="M18" s="78"/>
      <c r="N18" s="192"/>
      <c r="O18" s="77"/>
      <c r="P18" s="78"/>
      <c r="R18" s="77"/>
      <c r="S18" s="78"/>
      <c r="U18" s="77"/>
      <c r="V18" s="78"/>
      <c r="X18" s="77"/>
      <c r="Y18" s="78"/>
      <c r="AA18" s="77"/>
      <c r="AB18" s="78"/>
      <c r="AD18" s="77"/>
      <c r="AE18" s="78"/>
      <c r="AG18" s="77"/>
      <c r="AH18" s="78"/>
      <c r="AJ18" s="77"/>
      <c r="AK18" s="78"/>
      <c r="AM18" s="77"/>
      <c r="AN18" s="78"/>
      <c r="AP18" s="77"/>
      <c r="AQ18" s="78"/>
      <c r="AS18" s="77"/>
      <c r="AT18" s="78"/>
      <c r="AV18" s="77"/>
      <c r="AW18" s="78"/>
      <c r="AY18" s="77"/>
      <c r="AZ18" s="78"/>
      <c r="BB18" s="217"/>
      <c r="BC18" s="218"/>
      <c r="BE18" s="77"/>
      <c r="BF18" s="78"/>
      <c r="BH18" s="77"/>
      <c r="BI18" s="78"/>
      <c r="BK18" s="77"/>
      <c r="BL18" s="78"/>
      <c r="BM18" s="192"/>
      <c r="BN18" s="77"/>
      <c r="BO18" s="78"/>
      <c r="BP18" s="192"/>
      <c r="BQ18" s="77"/>
      <c r="BR18" s="78"/>
      <c r="BT18" s="77"/>
      <c r="BU18" s="78"/>
      <c r="BW18" s="77"/>
      <c r="BX18" s="78"/>
      <c r="BZ18" s="77"/>
      <c r="CA18" s="78"/>
      <c r="CC18" s="77"/>
      <c r="CD18" s="78"/>
      <c r="CE18" s="192"/>
      <c r="CF18" s="77"/>
      <c r="CG18" s="78"/>
      <c r="CH18" s="192"/>
      <c r="CI18" s="77"/>
      <c r="CJ18" s="78"/>
      <c r="CL18" s="77"/>
      <c r="CM18" s="78"/>
      <c r="CO18" s="77"/>
      <c r="CP18" s="78"/>
    </row>
    <row r="19" spans="2:94" ht="62.45">
      <c r="B19" s="79"/>
      <c r="C19" s="80" t="s">
        <v>57</v>
      </c>
      <c r="D19" s="126" t="s">
        <v>88</v>
      </c>
      <c r="E19" s="153"/>
      <c r="F19" s="70" t="s">
        <v>59</v>
      </c>
      <c r="G19" s="88">
        <f>IF(F19="No",0,(IF(F19="Yes",10,(IF(F19="Unknown",0," ")))))</f>
        <v>10</v>
      </c>
      <c r="H19" s="147"/>
      <c r="I19" s="70" t="s">
        <v>59</v>
      </c>
      <c r="J19" s="88">
        <f>IF(I19="No",0,(IF(I19="Yes",10,(IF(I19="Unknown",0," ")))))</f>
        <v>10</v>
      </c>
      <c r="K19" s="147"/>
      <c r="L19" s="70" t="s">
        <v>63</v>
      </c>
      <c r="M19" s="88">
        <f>IF(L19="No",0,(IF(L19="Yes",10,(IF(L19="Unknown",0," ")))))</f>
        <v>0</v>
      </c>
      <c r="N19" s="147"/>
      <c r="O19" s="70" t="s">
        <v>60</v>
      </c>
      <c r="P19" s="88">
        <f>IF(O19="No",0,(IF(O19="Yes",10,(IF(O19="Unknown",0," ")))))</f>
        <v>0</v>
      </c>
      <c r="R19" s="70" t="s">
        <v>59</v>
      </c>
      <c r="S19" s="88">
        <f>IF(R19="No",0,(IF(R19="Yes",10,(IF(R19="Unknown",0," ")))))</f>
        <v>10</v>
      </c>
      <c r="U19" s="70" t="s">
        <v>59</v>
      </c>
      <c r="V19" s="88">
        <f>IF(U19="No",0,(IF(U19="Yes",10,(IF(U19="Unknown",0," ")))))</f>
        <v>10</v>
      </c>
      <c r="X19" s="70" t="s">
        <v>63</v>
      </c>
      <c r="Y19" s="88">
        <f>IF(X19="No",0,(IF(X19="Yes",10,(IF(X19="Unknown",0," ")))))</f>
        <v>0</v>
      </c>
      <c r="AA19" s="70" t="s">
        <v>60</v>
      </c>
      <c r="AB19" s="88">
        <f>IF(AA19="No",0,(IF(AA19="Yes",10,(IF(AA19="Unknown",0," ")))))</f>
        <v>0</v>
      </c>
      <c r="AD19" s="70" t="s">
        <v>59</v>
      </c>
      <c r="AE19" s="88">
        <f>IF(AD19="No",0,(IF(AD19="Yes",10,(IF(AD19="Unknown",0," ")))))</f>
        <v>10</v>
      </c>
      <c r="AG19" s="70" t="s">
        <v>63</v>
      </c>
      <c r="AH19" s="88">
        <f>IF(AG19="No",0,(IF(AG19="Yes",10,(IF(AG19="Unknown",0," ")))))</f>
        <v>0</v>
      </c>
      <c r="AJ19" s="70" t="s">
        <v>63</v>
      </c>
      <c r="AK19" s="88">
        <f>IF(AJ19="No",0,(IF(AJ19="Yes",10,(IF(AJ19="Unknown",0," ")))))</f>
        <v>0</v>
      </c>
      <c r="AM19" s="70" t="s">
        <v>59</v>
      </c>
      <c r="AN19" s="88">
        <f>IF(AM19="No",0,(IF(AM19="Yes",10,(IF(AM19="Unknown",0," ")))))</f>
        <v>10</v>
      </c>
      <c r="AP19" s="70" t="s">
        <v>59</v>
      </c>
      <c r="AQ19" s="88">
        <f>IF(AP19="No",0,(IF(AP19="Yes",10,(IF(AP19="Unknown",0," ")))))</f>
        <v>10</v>
      </c>
      <c r="AS19" s="70" t="s">
        <v>59</v>
      </c>
      <c r="AT19" s="88">
        <f>IF(AS19="No",0,(IF(AS19="Yes",10,(IF(AS19="Unknown",0," ")))))</f>
        <v>10</v>
      </c>
      <c r="AV19" s="70" t="s">
        <v>63</v>
      </c>
      <c r="AW19" s="88">
        <f>IF(AV19="No",0,(IF(AV19="Yes",10,(IF(AV19="Unknown",0," ")))))</f>
        <v>0</v>
      </c>
      <c r="AY19" s="70" t="s">
        <v>63</v>
      </c>
      <c r="AZ19" s="88">
        <f>IF(AY19="No",0,(IF(AY19="Yes",10,(IF(AY19="Unknown",0," ")))))</f>
        <v>0</v>
      </c>
      <c r="BB19" s="292" t="s">
        <v>60</v>
      </c>
      <c r="BC19" s="213">
        <f>IF(BB19="No",0,(IF(BB19="Yes",10,(IF(BB19="Unknown",0," ")))))</f>
        <v>0</v>
      </c>
      <c r="BE19" s="70" t="s">
        <v>59</v>
      </c>
      <c r="BF19" s="88">
        <f>IF(BE19="No",0,(IF(BE19="Yes",10,(IF(BE19="Unknown",0," ")))))</f>
        <v>10</v>
      </c>
      <c r="BH19" s="70" t="s">
        <v>59</v>
      </c>
      <c r="BI19" s="88">
        <f>IF(BH19="No",0,(IF(BH19="Yes",10,(IF(BH19="Unknown",0," ")))))</f>
        <v>10</v>
      </c>
      <c r="BK19" s="70" t="s">
        <v>59</v>
      </c>
      <c r="BL19" s="88">
        <f>IF(BK19="No",0,(IF(BK19="Yes",10,(IF(BK19="Unknown",0," ")))))</f>
        <v>10</v>
      </c>
      <c r="BM19" s="147"/>
      <c r="BN19" s="70" t="s">
        <v>63</v>
      </c>
      <c r="BO19" s="88">
        <f>IF(BN19="No",0,(IF(BN19="Yes",10,(IF(BN19="Unknown",0," ")))))</f>
        <v>0</v>
      </c>
      <c r="BP19" s="147"/>
      <c r="BQ19" s="70" t="s">
        <v>59</v>
      </c>
      <c r="BR19" s="88">
        <f>IF(BQ19="No",0,(IF(BQ19="Yes",10,(IF(BQ19="Unknown",0," ")))))</f>
        <v>10</v>
      </c>
      <c r="BT19" s="70" t="s">
        <v>59</v>
      </c>
      <c r="BU19" s="88">
        <f>IF(BT19="No",0,(IF(BT19="Yes",10,(IF(BT19="Unknown",0," ")))))</f>
        <v>10</v>
      </c>
      <c r="BW19" s="70" t="s">
        <v>59</v>
      </c>
      <c r="BX19" s="88">
        <f>IF(BW19="No",0,(IF(BW19="Yes",10,(IF(BW19="Unknown",0," ")))))</f>
        <v>10</v>
      </c>
      <c r="BZ19" s="70" t="s">
        <v>60</v>
      </c>
      <c r="CA19" s="88">
        <f>IF(BZ19="No",0,(IF(BZ19="Yes",10,(IF(BZ19="Unknown",0," ")))))</f>
        <v>0</v>
      </c>
      <c r="CC19" s="70" t="s">
        <v>59</v>
      </c>
      <c r="CD19" s="88">
        <f>IF(CC19="No",0,(IF(CC19="Yes",10,(IF(CC19="Unknown",0," ")))))</f>
        <v>10</v>
      </c>
      <c r="CE19" s="147"/>
      <c r="CF19" s="70" t="s">
        <v>59</v>
      </c>
      <c r="CG19" s="88">
        <f>IF(CF19="No",0,(IF(CF19="Yes",10,(IF(CF19="Unknown",0," ")))))</f>
        <v>10</v>
      </c>
      <c r="CH19" s="147"/>
      <c r="CI19" s="70" t="s">
        <v>63</v>
      </c>
      <c r="CJ19" s="88">
        <f>IF(CI19="No",0,(IF(CI19="Yes",10,(IF(CI19="Unknown",0," ")))))</f>
        <v>0</v>
      </c>
      <c r="CL19" s="70" t="s">
        <v>59</v>
      </c>
      <c r="CM19" s="88">
        <f>IF(CL19="No",0,(IF(CL19="Yes",10,(IF(CL19="Unknown",0," ")))))</f>
        <v>10</v>
      </c>
      <c r="CO19" s="70" t="s">
        <v>59</v>
      </c>
      <c r="CP19" s="88">
        <f>IF(CO19="No",0,(IF(CO19="Yes",10,(IF(CO19="Unknown",0," ")))))</f>
        <v>10</v>
      </c>
    </row>
    <row r="20" spans="2:94" ht="93.6">
      <c r="B20" s="85"/>
      <c r="C20" s="86" t="s">
        <v>61</v>
      </c>
      <c r="D20" s="87" t="s">
        <v>89</v>
      </c>
      <c r="E20" s="178"/>
      <c r="F20" s="186" t="s">
        <v>63</v>
      </c>
      <c r="G20" s="88">
        <f>IF(F20="5 days",10,(IF(F20="10-15 days",5,(IF(F20="&gt; 15 days",0,(IF(F20="No Required Timeframe",0,(IF(F20="Unknown",0," ")))))))))</f>
        <v>0</v>
      </c>
      <c r="H20" s="147"/>
      <c r="I20" s="186" t="s">
        <v>90</v>
      </c>
      <c r="J20" s="88">
        <f>IF(I20="5 days",10,(IF(I20="10-15 days",5,(IF(I20="&gt; 15 days",0,(IF(I20="No Required Timeframe",0,(IF(I20="Unknown",0," ")))))))))</f>
        <v>0</v>
      </c>
      <c r="K20" s="147"/>
      <c r="L20" s="186" t="s">
        <v>63</v>
      </c>
      <c r="M20" s="88">
        <f>IF(L20="5 days",10,(IF(L20="10-15 days",5,(IF(L20="&gt; 15 days",0,(IF(L20="No Required Timeframe",0,(IF(L20="Unknown",0," ")))))))))</f>
        <v>0</v>
      </c>
      <c r="N20" s="147"/>
      <c r="O20" s="186" t="s">
        <v>63</v>
      </c>
      <c r="P20" s="88">
        <f>IF(O20="5 days",10,(IF(O20="10-15 days",5,(IF(O20="&gt; 15 days",0,(IF(O20="No Required Timeframe",0,(IF(O20="Unknown",0," ")))))))))</f>
        <v>0</v>
      </c>
      <c r="R20" s="186" t="s">
        <v>90</v>
      </c>
      <c r="S20" s="88">
        <f>IF(R20="5 days",10,(IF(R20="10-15 days",5,(IF(R20="&gt; 15 days",0,(IF(R20="No Required Timeframe",0,(IF(R20="Unknown",0," ")))))))))</f>
        <v>0</v>
      </c>
      <c r="U20" s="186" t="s">
        <v>91</v>
      </c>
      <c r="V20" s="88">
        <f>IF(U20="5 days",10,(IF(U20="10-15 days",5,(IF(U20="&gt; 15 days",0,(IF(U20="No Required Timeframe",0,(IF(U20="Unknown",0," ")))))))))</f>
        <v>0</v>
      </c>
      <c r="X20" s="186" t="s">
        <v>63</v>
      </c>
      <c r="Y20" s="88">
        <f>IF(X20="5 days",10,(IF(X20="10-15 days",5,(IF(X20="&gt; 15 days",0,(IF(X20="No Required Timeframe",0,(IF(X20="Unknown",0," ")))))))))</f>
        <v>0</v>
      </c>
      <c r="AA20" s="186" t="s">
        <v>63</v>
      </c>
      <c r="AB20" s="88">
        <f>IF(AA20="5 days",10,(IF(AA20="10-15 days",5,(IF(AA20="&gt; 15 days",0,(IF(AA20="No Required Timeframe",0,(IF(AA20="Unknown",0," ")))))))))</f>
        <v>0</v>
      </c>
      <c r="AD20" s="186" t="s">
        <v>63</v>
      </c>
      <c r="AE20" s="88">
        <f>IF(AD20="5 days",10,(IF(AD20="10-15 days",5,(IF(AD20="&gt; 15 days",0,(IF(AD20="No Required Timeframe",0,(IF(AD20="Unknown",0," ")))))))))</f>
        <v>0</v>
      </c>
      <c r="AG20" s="186" t="s">
        <v>63</v>
      </c>
      <c r="AH20" s="88">
        <f>IF(AG20="5 days",10,(IF(AG20="10-15 days",5,(IF(AG20="&gt; 15 days",0,(IF(AG20="No Required Timeframe",0,(IF(AG20="Unknown",0," ")))))))))</f>
        <v>0</v>
      </c>
      <c r="AJ20" s="186" t="s">
        <v>63</v>
      </c>
      <c r="AK20" s="88">
        <f>IF(AJ20="5 days",10,(IF(AJ20="10-15 days",5,(IF(AJ20="&gt; 15 days",0,(IF(AJ20="No Required Timeframe",0,(IF(AJ20="Unknown",0," ")))))))))</f>
        <v>0</v>
      </c>
      <c r="AM20" s="186" t="s">
        <v>92</v>
      </c>
      <c r="AN20" s="88">
        <f>IF(AM20="5 days",10,(IF(AM20="10-15 days",5,(IF(AM20="&gt; 15 days",0,(IF(AM20="No Required Timeframe",0,(IF(AM20="Unknown",0," ")))))))))</f>
        <v>0</v>
      </c>
      <c r="AP20" s="186" t="s">
        <v>63</v>
      </c>
      <c r="AQ20" s="88">
        <f>IF(AP20="5 days",10,(IF(AP20="10-15 days",5,(IF(AP20="&gt; 15 days",0,(IF(AP20="No Required Timeframe",0,(IF(AP20="Unknown",0," ")))))))))</f>
        <v>0</v>
      </c>
      <c r="AS20" s="186" t="s">
        <v>90</v>
      </c>
      <c r="AT20" s="88">
        <f>IF(AS20="5 days",10,(IF(AS20="10-15 days",5,(IF(AS20="&gt; 15 days",0,(IF(AS20="No Required Timeframe",0,(IF(AS20="Unknown",0," ")))))))))</f>
        <v>0</v>
      </c>
      <c r="AV20" s="186" t="s">
        <v>63</v>
      </c>
      <c r="AW20" s="88">
        <f>IF(AV20="5 days",10,(IF(AV20="10-15 days",5,(IF(AV20="&gt; 15 days",0,(IF(AV20="No Required Timeframe",0,(IF(AV20="Unknown",0," ")))))))))</f>
        <v>0</v>
      </c>
      <c r="AY20" s="186" t="s">
        <v>91</v>
      </c>
      <c r="AZ20" s="88">
        <f>IF(AY20="5 days",10,(IF(AY20="10-15 days",5,(IF(AY20="&gt; 15 days",0,(IF(AY20="No Required Timeframe",0,(IF(AY20="Unknown",0," ")))))))))</f>
        <v>0</v>
      </c>
      <c r="BB20" s="295" t="s">
        <v>91</v>
      </c>
      <c r="BC20" s="213">
        <f>IF(BB20="5 days",10,(IF(BB20="10-15 days",5,(IF(BB20="&gt; 15 days",0,(IF(BB20="No Required Timeframe",0,(IF(BB20="Unknown",0," ")))))))))</f>
        <v>0</v>
      </c>
      <c r="BE20" s="186" t="s">
        <v>63</v>
      </c>
      <c r="BF20" s="88">
        <f>IF(BE20="5 days",10,(IF(BE20="10-15 days",5,(IF(BE20="&gt; 15 days",0,(IF(BE20="No Required Timeframe",0,(IF(BE20="Unknown",0," ")))))))))</f>
        <v>0</v>
      </c>
      <c r="BH20" s="186" t="s">
        <v>92</v>
      </c>
      <c r="BI20" s="88">
        <f>IF(BH20="5 days",10,(IF(BH20="10-15 days",5,(IF(BH20="&gt; 15 days",0,(IF(BH20="No Required Timeframe",0,(IF(BH20="Unknown",0," ")))))))))</f>
        <v>0</v>
      </c>
      <c r="BK20" s="186" t="s">
        <v>92</v>
      </c>
      <c r="BL20" s="88">
        <f>IF(BK20="5 days",10,(IF(BK20="10-15 days",5,(IF(BK20="&gt; 15 days",0,(IF(BK20="No Required Timeframe",0,(IF(BK20="Unknown",0," ")))))))))</f>
        <v>0</v>
      </c>
      <c r="BM20" s="147"/>
      <c r="BN20" s="186" t="s">
        <v>63</v>
      </c>
      <c r="BO20" s="88">
        <f>IF(BN20="5 days",10,(IF(BN20="10-15 days",5,(IF(BN20="&gt; 15 days",0,(IF(BN20="No Required Timeframe",0,(IF(BN20="Unknown",0," ")))))))))</f>
        <v>0</v>
      </c>
      <c r="BP20" s="147"/>
      <c r="BQ20" s="186" t="s">
        <v>92</v>
      </c>
      <c r="BR20" s="88">
        <f>IF(BQ20="5 days",10,(IF(BQ20="10-15 days",5,(IF(BQ20="&gt; 15 days",0,(IF(BQ20="No Required Timeframe",0,(IF(BQ20="Unknown",0," ")))))))))</f>
        <v>0</v>
      </c>
      <c r="BT20" s="186" t="s">
        <v>91</v>
      </c>
      <c r="BU20" s="88">
        <f>IF(BT20="5 days",10,(IF(BT20="10-15 days",5,(IF(BT20="&gt; 15 days",0,(IF(BT20="No Required Timeframe",0,(IF(BT20="Unknown",0," ")))))))))</f>
        <v>0</v>
      </c>
      <c r="BW20" s="186" t="s">
        <v>63</v>
      </c>
      <c r="BX20" s="88">
        <f>IF(BW20="5 days",10,(IF(BW20="10-15 days",5,(IF(BW20="&gt; 15 days",0,(IF(BW20="No Required Timeframe",0,(IF(BW20="Unknown",0," ")))))))))</f>
        <v>0</v>
      </c>
      <c r="BZ20" s="186"/>
      <c r="CA20" s="88" t="str">
        <f>IF(BZ20="5 days",10,(IF(BZ20="10-15 days",5,(IF(BZ20="&gt; 15 days",0,(IF(BZ20="No Required Timeframe",0,(IF(BZ20="Unknown",0," ")))))))))</f>
        <v xml:space="preserve"> </v>
      </c>
      <c r="CC20" s="186" t="s">
        <v>63</v>
      </c>
      <c r="CD20" s="88">
        <f>IF(CC20="5 days",10,(IF(CC20="10-15 days",5,(IF(CC20="&gt; 15 days",0,(IF(CC20="No Required Timeframe",0,(IF(CC20="Unknown",0," ")))))))))</f>
        <v>0</v>
      </c>
      <c r="CE20" s="147"/>
      <c r="CF20" s="186" t="s">
        <v>93</v>
      </c>
      <c r="CG20" s="88">
        <f>IF(CF20="5 days",10,(IF(CF20="10-15 days",5,(IF(CF20="&gt; 15 days",0,(IF(CF20="No Required Timeframe",0,(IF(CF20="Unknown",0," ")))))))))</f>
        <v>10</v>
      </c>
      <c r="CH20" s="147"/>
      <c r="CI20" s="186" t="s">
        <v>91</v>
      </c>
      <c r="CJ20" s="88">
        <f>IF(CI20="5 days",10,(IF(CI20="10-15 days",5,(IF(CI20="&gt; 15 days",0,(IF(CI20="No Required Timeframe",0,(IF(CI20="Unknown",0," ")))))))))</f>
        <v>0</v>
      </c>
      <c r="CL20" s="186" t="s">
        <v>63</v>
      </c>
      <c r="CM20" s="88">
        <f>IF(CL20="5 days",10,(IF(CL20="10-15 days",5,(IF(CL20="&gt; 15 days",0,(IF(CL20="No Required Timeframe",0,(IF(CL20="Unknown",0," ")))))))))</f>
        <v>0</v>
      </c>
      <c r="CO20" s="186" t="s">
        <v>94</v>
      </c>
      <c r="CP20" s="88">
        <f>IF(CO20="5 days",10,(IF(CO20="10-15 days",5,(IF(CO20="&gt; 15 days",0,(IF(CO20="No Required Timeframe",0,(IF(CO20="Unknown",0," ")))))))))</f>
        <v>5</v>
      </c>
    </row>
    <row r="21" spans="2:94" ht="31.15">
      <c r="B21" s="85"/>
      <c r="C21" s="86" t="s">
        <v>64</v>
      </c>
      <c r="D21" s="127" t="s">
        <v>95</v>
      </c>
      <c r="E21" s="173"/>
      <c r="F21" s="70" t="s">
        <v>63</v>
      </c>
      <c r="G21" s="88">
        <f>IF(F21="No",0,(IF(F21="Yes",10,(IF(F21="Unknown",0," ")))))</f>
        <v>0</v>
      </c>
      <c r="H21" s="147"/>
      <c r="I21" s="70" t="s">
        <v>59</v>
      </c>
      <c r="J21" s="88">
        <f>IF(I21="No",0,(IF(I21="Yes",10,(IF(I21="Unknown",0," ")))))</f>
        <v>10</v>
      </c>
      <c r="K21" s="147"/>
      <c r="L21" s="70" t="s">
        <v>63</v>
      </c>
      <c r="M21" s="88">
        <f>IF(L21="No",0,(IF(L21="Yes",10,(IF(L21="Unknown",0," ")))))</f>
        <v>0</v>
      </c>
      <c r="N21" s="147"/>
      <c r="O21" s="70" t="s">
        <v>59</v>
      </c>
      <c r="P21" s="88">
        <f>IF(O21="No",0,(IF(O21="Yes",10,(IF(O21="Unknown",0," ")))))</f>
        <v>10</v>
      </c>
      <c r="R21" s="70" t="s">
        <v>63</v>
      </c>
      <c r="S21" s="88">
        <f>IF(R21="No",0,(IF(R21="Yes",10,(IF(R21="Unknown",0," ")))))</f>
        <v>0</v>
      </c>
      <c r="U21" s="70" t="s">
        <v>63</v>
      </c>
      <c r="V21" s="88">
        <f>IF(U21="No",0,(IF(U21="Yes",10,(IF(U21="Unknown",0," ")))))</f>
        <v>0</v>
      </c>
      <c r="X21" s="70" t="s">
        <v>63</v>
      </c>
      <c r="Y21" s="88">
        <f>IF(X21="No",0,(IF(X21="Yes",10,(IF(X21="Unknown",0," ")))))</f>
        <v>0</v>
      </c>
      <c r="AA21" s="70" t="s">
        <v>63</v>
      </c>
      <c r="AB21" s="88">
        <f>IF(AA21="No",0,(IF(AA21="Yes",10,(IF(AA21="Unknown",0," ")))))</f>
        <v>0</v>
      </c>
      <c r="AD21" s="70" t="s">
        <v>59</v>
      </c>
      <c r="AE21" s="88">
        <f>IF(AD21="No",0,(IF(AD21="Yes",10,(IF(AD21="Unknown",0," ")))))</f>
        <v>10</v>
      </c>
      <c r="AG21" s="70" t="s">
        <v>63</v>
      </c>
      <c r="AH21" s="88">
        <f>IF(AG21="No",0,(IF(AG21="Yes",10,(IF(AG21="Unknown",0," ")))))</f>
        <v>0</v>
      </c>
      <c r="AJ21" s="70" t="s">
        <v>63</v>
      </c>
      <c r="AK21" s="88">
        <f>IF(AJ21="No",0,(IF(AJ21="Yes",10,(IF(AJ21="Unknown",0," ")))))</f>
        <v>0</v>
      </c>
      <c r="AM21" s="70" t="s">
        <v>59</v>
      </c>
      <c r="AN21" s="88">
        <f>IF(AM21="No",0,(IF(AM21="Yes",10,(IF(AM21="Unknown",0," ")))))</f>
        <v>10</v>
      </c>
      <c r="AP21" s="70" t="s">
        <v>63</v>
      </c>
      <c r="AQ21" s="88">
        <f>IF(AP21="No",0,(IF(AP21="Yes",10,(IF(AP21="Unknown",0," ")))))</f>
        <v>0</v>
      </c>
      <c r="AS21" s="70" t="s">
        <v>59</v>
      </c>
      <c r="AT21" s="88">
        <f>IF(AS21="No",0,(IF(AS21="Yes",10,(IF(AS21="Unknown",0," ")))))</f>
        <v>10</v>
      </c>
      <c r="AV21" s="70" t="s">
        <v>63</v>
      </c>
      <c r="AW21" s="88">
        <f>IF(AV21="No",0,(IF(AV21="Yes",10,(IF(AV21="Unknown",0," ")))))</f>
        <v>0</v>
      </c>
      <c r="AY21" s="70" t="s">
        <v>59</v>
      </c>
      <c r="AZ21" s="88">
        <f>IF(AY21="No",0,(IF(AY21="Yes",10,(IF(AY21="Unknown",0," ")))))</f>
        <v>10</v>
      </c>
      <c r="BB21" s="292" t="s">
        <v>60</v>
      </c>
      <c r="BC21" s="213">
        <f>IF(BB21="No",0,(IF(BB21="Yes",10,(IF(BB21="Unknown",0," ")))))</f>
        <v>0</v>
      </c>
      <c r="BE21" s="70" t="s">
        <v>63</v>
      </c>
      <c r="BF21" s="88">
        <f>IF(BE21="No",0,(IF(BE21="Yes",10,(IF(BE21="Unknown",0," ")))))</f>
        <v>0</v>
      </c>
      <c r="BH21" s="70" t="s">
        <v>59</v>
      </c>
      <c r="BI21" s="88">
        <f>IF(BH21="No",0,(IF(BH21="Yes",10,(IF(BH21="Unknown",0," ")))))</f>
        <v>10</v>
      </c>
      <c r="BK21" s="70" t="s">
        <v>60</v>
      </c>
      <c r="BL21" s="88">
        <f>IF(BK21="No",0,(IF(BK21="Yes",10,(IF(BK21="Unknown",0," ")))))</f>
        <v>0</v>
      </c>
      <c r="BM21" s="147"/>
      <c r="BN21" s="70" t="s">
        <v>63</v>
      </c>
      <c r="BO21" s="88">
        <f>IF(BN21="No",0,(IF(BN21="Yes",10,(IF(BN21="Unknown",0," ")))))</f>
        <v>0</v>
      </c>
      <c r="BP21" s="147"/>
      <c r="BQ21" s="70" t="s">
        <v>63</v>
      </c>
      <c r="BR21" s="88">
        <f>IF(BQ21="No",0,(IF(BQ21="Yes",10,(IF(BQ21="Unknown",0," ")))))</f>
        <v>0</v>
      </c>
      <c r="BT21" s="70" t="s">
        <v>59</v>
      </c>
      <c r="BU21" s="88">
        <f>IF(BT21="No",0,(IF(BT21="Yes",10,(IF(BT21="Unknown",0," ")))))</f>
        <v>10</v>
      </c>
      <c r="BW21" s="70" t="s">
        <v>63</v>
      </c>
      <c r="BX21" s="88">
        <f>IF(BW21="No",0,(IF(BW21="Yes",10,(IF(BW21="Unknown",0," ")))))</f>
        <v>0</v>
      </c>
      <c r="BZ21" s="70" t="s">
        <v>63</v>
      </c>
      <c r="CA21" s="88">
        <f>IF(BZ21="No",0,(IF(BZ21="Yes",10,(IF(BZ21="Unknown",0," ")))))</f>
        <v>0</v>
      </c>
      <c r="CC21" s="70" t="s">
        <v>63</v>
      </c>
      <c r="CD21" s="88">
        <f>IF(CC21="No",0,(IF(CC21="Yes",10,(IF(CC21="Unknown",0," ")))))</f>
        <v>0</v>
      </c>
      <c r="CE21" s="147"/>
      <c r="CF21" s="70" t="s">
        <v>63</v>
      </c>
      <c r="CG21" s="88">
        <f>IF(CF21="No",0,(IF(CF21="Yes",10,(IF(CF21="Unknown",0," ")))))</f>
        <v>0</v>
      </c>
      <c r="CH21" s="147"/>
      <c r="CI21" s="70" t="s">
        <v>63</v>
      </c>
      <c r="CJ21" s="88">
        <f>IF(CI21="No",0,(IF(CI21="Yes",10,(IF(CI21="Unknown",0," ")))))</f>
        <v>0</v>
      </c>
      <c r="CL21" s="70" t="s">
        <v>63</v>
      </c>
      <c r="CM21" s="88">
        <f>IF(CL21="No",0,(IF(CL21="Yes",10,(IF(CL21="Unknown",0," ")))))</f>
        <v>0</v>
      </c>
      <c r="CO21" s="70" t="s">
        <v>63</v>
      </c>
      <c r="CP21" s="88">
        <f>IF(CO21="No",0,(IF(CO21="Yes",10,(IF(CO21="Unknown",0," ")))))</f>
        <v>0</v>
      </c>
    </row>
    <row r="22" spans="2:94">
      <c r="B22" s="63" t="s">
        <v>96</v>
      </c>
      <c r="C22" s="168" t="s">
        <v>97</v>
      </c>
      <c r="D22" s="179"/>
      <c r="E22" s="174"/>
      <c r="F22" s="141"/>
      <c r="G22" s="142"/>
      <c r="H22" s="90"/>
      <c r="I22" s="141"/>
      <c r="J22" s="142"/>
      <c r="K22" s="90"/>
      <c r="L22" s="141"/>
      <c r="M22" s="142"/>
      <c r="N22" s="90"/>
      <c r="O22" s="141"/>
      <c r="P22" s="142"/>
      <c r="R22" s="141"/>
      <c r="S22" s="142"/>
      <c r="U22" s="141"/>
      <c r="V22" s="142"/>
      <c r="X22" s="141"/>
      <c r="Y22" s="142"/>
      <c r="AA22" s="141"/>
      <c r="AB22" s="142"/>
      <c r="AD22" s="141"/>
      <c r="AE22" s="142"/>
      <c r="AG22" s="141"/>
      <c r="AH22" s="142"/>
      <c r="AJ22" s="141"/>
      <c r="AK22" s="142"/>
      <c r="AM22" s="141"/>
      <c r="AN22" s="142"/>
      <c r="AP22" s="141"/>
      <c r="AQ22" s="142"/>
      <c r="AS22" s="141"/>
      <c r="AT22" s="142"/>
      <c r="AV22" s="141"/>
      <c r="AW22" s="142"/>
      <c r="AY22" s="141"/>
      <c r="AZ22" s="142"/>
      <c r="BB22" s="219"/>
      <c r="BC22" s="209"/>
      <c r="BE22" s="141"/>
      <c r="BF22" s="142"/>
      <c r="BH22" s="141"/>
      <c r="BI22" s="142"/>
      <c r="BK22" s="141"/>
      <c r="BL22" s="142"/>
      <c r="BM22" s="153"/>
      <c r="BN22" s="141"/>
      <c r="BO22" s="142"/>
      <c r="BP22" s="153"/>
      <c r="BQ22" s="141"/>
      <c r="BR22" s="142"/>
      <c r="BT22" s="141"/>
      <c r="BU22" s="142"/>
      <c r="BW22" s="141"/>
      <c r="BX22" s="142"/>
      <c r="BZ22" s="141"/>
      <c r="CA22" s="142"/>
      <c r="CC22" s="141"/>
      <c r="CD22" s="142"/>
      <c r="CE22" s="153"/>
      <c r="CF22" s="141"/>
      <c r="CG22" s="142"/>
      <c r="CH22" s="153"/>
      <c r="CI22" s="141"/>
      <c r="CJ22" s="142"/>
      <c r="CL22" s="141"/>
      <c r="CM22" s="142"/>
      <c r="CO22" s="141"/>
      <c r="CP22" s="142"/>
    </row>
    <row r="23" spans="2:94" ht="31.15">
      <c r="B23" s="66"/>
      <c r="C23" s="67" t="s">
        <v>57</v>
      </c>
      <c r="D23" s="124" t="s">
        <v>98</v>
      </c>
      <c r="E23" s="90"/>
      <c r="F23" s="70" t="s">
        <v>59</v>
      </c>
      <c r="G23" s="71">
        <f>IF(F23="No",0,(IF(F23="Yes",5,(IF(F23="Unknown",0," ")))))</f>
        <v>5</v>
      </c>
      <c r="H23" s="189"/>
      <c r="I23" s="70" t="s">
        <v>63</v>
      </c>
      <c r="J23" s="71">
        <f>IF(I23="No",0,(IF(I23="Yes",5,(IF(I23="Unknown",0," ")))))</f>
        <v>0</v>
      </c>
      <c r="K23" s="189"/>
      <c r="L23" s="70" t="s">
        <v>59</v>
      </c>
      <c r="M23" s="71">
        <f>IF(L23="No",0,(IF(L23="Yes",5,(IF(L23="Unknown",0," ")))))</f>
        <v>5</v>
      </c>
      <c r="N23" s="189"/>
      <c r="O23" s="70" t="s">
        <v>59</v>
      </c>
      <c r="P23" s="71">
        <f>IF(O23="No",0,(IF(O23="Yes",5,(IF(O23="Unknown",0," ")))))</f>
        <v>5</v>
      </c>
      <c r="R23" s="70" t="s">
        <v>59</v>
      </c>
      <c r="S23" s="71">
        <f>IF(R23="No",0,(IF(R23="Yes",5,(IF(R23="Unknown",0," ")))))</f>
        <v>5</v>
      </c>
      <c r="U23" s="70" t="s">
        <v>59</v>
      </c>
      <c r="V23" s="71">
        <f>IF(U23="No",0,(IF(U23="Yes",5,(IF(U23="Unknown",0," ")))))</f>
        <v>5</v>
      </c>
      <c r="X23" s="70" t="s">
        <v>60</v>
      </c>
      <c r="Y23" s="71">
        <f>IF(X23="No",0,(IF(X23="Yes",5,(IF(X23="Unknown",0," ")))))</f>
        <v>0</v>
      </c>
      <c r="AA23" s="70" t="s">
        <v>59</v>
      </c>
      <c r="AB23" s="71">
        <f>IF(AA23="No",0,(IF(AA23="Yes",5,(IF(AA23="Unknown",0," ")))))</f>
        <v>5</v>
      </c>
      <c r="AD23" s="70" t="s">
        <v>59</v>
      </c>
      <c r="AE23" s="71">
        <f>IF(AD23="No",0,(IF(AD23="Yes",5,(IF(AD23="Unknown",0," ")))))</f>
        <v>5</v>
      </c>
      <c r="AG23" s="70" t="s">
        <v>63</v>
      </c>
      <c r="AH23" s="71">
        <f>IF(AG23="No",0,(IF(AG23="Yes",5,(IF(AG23="Unknown",0," ")))))</f>
        <v>0</v>
      </c>
      <c r="AJ23" s="70" t="s">
        <v>59</v>
      </c>
      <c r="AK23" s="71">
        <f>IF(AJ23="No",0,(IF(AJ23="Yes",5,(IF(AJ23="Unknown",0," ")))))</f>
        <v>5</v>
      </c>
      <c r="AM23" s="70" t="s">
        <v>59</v>
      </c>
      <c r="AN23" s="71">
        <f>IF(AM23="No",0,(IF(AM23="Yes",5,(IF(AM23="Unknown",0," ")))))</f>
        <v>5</v>
      </c>
      <c r="AP23" s="70" t="s">
        <v>59</v>
      </c>
      <c r="AQ23" s="71">
        <f>IF(AP23="No",0,(IF(AP23="Yes",5,(IF(AP23="Unknown",0," ")))))</f>
        <v>5</v>
      </c>
      <c r="AS23" s="70" t="s">
        <v>59</v>
      </c>
      <c r="AT23" s="71">
        <f>IF(AS23="No",0,(IF(AS23="Yes",5,(IF(AS23="Unknown",0," ")))))</f>
        <v>5</v>
      </c>
      <c r="AV23" s="70" t="s">
        <v>63</v>
      </c>
      <c r="AW23" s="71">
        <f>IF(AV23="No",0,(IF(AV23="Yes",5,(IF(AV23="Unknown",0," ")))))</f>
        <v>0</v>
      </c>
      <c r="AY23" s="70" t="s">
        <v>59</v>
      </c>
      <c r="AZ23" s="71">
        <f>IF(AY23="No",0,(IF(AY23="Yes",5,(IF(AY23="Unknown",0," ")))))</f>
        <v>5</v>
      </c>
      <c r="BB23" s="292" t="s">
        <v>59</v>
      </c>
      <c r="BC23" s="210">
        <f>IF(BB23="No",0,(IF(BB23="Yes",5,(IF(BB23="Unknown",0," ")))))</f>
        <v>5</v>
      </c>
      <c r="BE23" s="70" t="s">
        <v>59</v>
      </c>
      <c r="BF23" s="71">
        <f>IF(BE23="No",0,(IF(BE23="Yes",5,(IF(BE23="Unknown",0," ")))))</f>
        <v>5</v>
      </c>
      <c r="BH23" s="70" t="s">
        <v>59</v>
      </c>
      <c r="BI23" s="71">
        <f>IF(BH23="No",0,(IF(BH23="Yes",5,(IF(BH23="Unknown",0," ")))))</f>
        <v>5</v>
      </c>
      <c r="BK23" s="70" t="s">
        <v>59</v>
      </c>
      <c r="BL23" s="71">
        <f>IF(BK23="No",0,(IF(BK23="Yes",5,(IF(BK23="Unknown",0," ")))))</f>
        <v>5</v>
      </c>
      <c r="BM23" s="147"/>
      <c r="BN23" s="70" t="s">
        <v>59</v>
      </c>
      <c r="BO23" s="71">
        <f>IF(BN23="No",0,(IF(BN23="Yes",5,(IF(BN23="Unknown",0," ")))))</f>
        <v>5</v>
      </c>
      <c r="BP23" s="147"/>
      <c r="BQ23" s="70" t="s">
        <v>59</v>
      </c>
      <c r="BR23" s="71">
        <f>IF(BQ23="No",0,(IF(BQ23="Yes",5,(IF(BQ23="Unknown",0," ")))))</f>
        <v>5</v>
      </c>
      <c r="BT23" s="70" t="s">
        <v>60</v>
      </c>
      <c r="BU23" s="71">
        <f>IF(BT23="No",0,(IF(BT23="Yes",5,(IF(BT23="Unknown",0," ")))))</f>
        <v>0</v>
      </c>
      <c r="BW23" s="70" t="s">
        <v>63</v>
      </c>
      <c r="BX23" s="71">
        <f>IF(BW23="No",0,(IF(BW23="Yes",5,(IF(BW23="Unknown",0," ")))))</f>
        <v>0</v>
      </c>
      <c r="BZ23" s="70" t="s">
        <v>60</v>
      </c>
      <c r="CA23" s="71">
        <f>IF(BZ23="No",0,(IF(BZ23="Yes",5,(IF(BZ23="Unknown",0," ")))))</f>
        <v>0</v>
      </c>
      <c r="CC23" s="70" t="s">
        <v>59</v>
      </c>
      <c r="CD23" s="71">
        <f>IF(CC23="No",0,(IF(CC23="Yes",5,(IF(CC23="Unknown",0," ")))))</f>
        <v>5</v>
      </c>
      <c r="CE23" s="147"/>
      <c r="CF23" s="70" t="s">
        <v>59</v>
      </c>
      <c r="CG23" s="71">
        <f>IF(CF23="No",0,(IF(CF23="Yes",5,(IF(CF23="Unknown",0," ")))))</f>
        <v>5</v>
      </c>
      <c r="CH23" s="147"/>
      <c r="CI23" s="70" t="s">
        <v>59</v>
      </c>
      <c r="CJ23" s="71">
        <f>IF(CI23="No",0,(IF(CI23="Yes",5,(IF(CI23="Unknown",0," ")))))</f>
        <v>5</v>
      </c>
      <c r="CL23" s="70" t="s">
        <v>59</v>
      </c>
      <c r="CM23" s="71">
        <f>IF(CL23="No",0,(IF(CL23="Yes",5,(IF(CL23="Unknown",0," ")))))</f>
        <v>5</v>
      </c>
      <c r="CO23" s="70" t="s">
        <v>59</v>
      </c>
      <c r="CP23" s="71">
        <f>IF(CO23="No",0,(IF(CO23="Yes",5,(IF(CO23="Unknown",0," ")))))</f>
        <v>5</v>
      </c>
    </row>
    <row r="24" spans="2:94" ht="31.15">
      <c r="B24" s="66"/>
      <c r="C24" s="67" t="s">
        <v>61</v>
      </c>
      <c r="D24" s="108" t="s">
        <v>99</v>
      </c>
      <c r="E24" s="177"/>
      <c r="F24" s="70" t="s">
        <v>59</v>
      </c>
      <c r="G24" s="71">
        <f>IF(F24="No",0,(IF(F24="Yes",5,(IF(F24="Unknown",0," ")))))</f>
        <v>5</v>
      </c>
      <c r="H24" s="189"/>
      <c r="I24" s="70" t="s">
        <v>59</v>
      </c>
      <c r="J24" s="71">
        <f>IF(I24="No",0,(IF(I24="Yes",5,(IF(I24="Unknown",0," ")))))</f>
        <v>5</v>
      </c>
      <c r="K24" s="189"/>
      <c r="L24" s="70" t="s">
        <v>59</v>
      </c>
      <c r="M24" s="71">
        <f>IF(L24="No",0,(IF(L24="Yes",5,(IF(L24="Unknown",0," ")))))</f>
        <v>5</v>
      </c>
      <c r="N24" s="189"/>
      <c r="O24" s="70" t="s">
        <v>59</v>
      </c>
      <c r="P24" s="71">
        <f>IF(O24="No",0,(IF(O24="Yes",5,(IF(O24="Unknown",0," ")))))</f>
        <v>5</v>
      </c>
      <c r="R24" s="70" t="s">
        <v>59</v>
      </c>
      <c r="S24" s="71">
        <f>IF(R24="No",0,(IF(R24="Yes",5,(IF(R24="Unknown",0," ")))))</f>
        <v>5</v>
      </c>
      <c r="U24" s="70" t="s">
        <v>59</v>
      </c>
      <c r="V24" s="71">
        <f>IF(U24="No",0,(IF(U24="Yes",5,(IF(U24="Unknown",0," ")))))</f>
        <v>5</v>
      </c>
      <c r="X24" s="70" t="s">
        <v>60</v>
      </c>
      <c r="Y24" s="71">
        <f>IF(X24="No",0,(IF(X24="Yes",5,(IF(X24="Unknown",0," ")))))</f>
        <v>0</v>
      </c>
      <c r="AA24" s="70" t="s">
        <v>59</v>
      </c>
      <c r="AB24" s="71">
        <f>IF(AA24="No",0,(IF(AA24="Yes",5,(IF(AA24="Unknown",0," ")))))</f>
        <v>5</v>
      </c>
      <c r="AD24" s="70" t="s">
        <v>59</v>
      </c>
      <c r="AE24" s="71">
        <f>IF(AD24="No",0,(IF(AD24="Yes",5,(IF(AD24="Unknown",0," ")))))</f>
        <v>5</v>
      </c>
      <c r="AG24" s="70" t="s">
        <v>63</v>
      </c>
      <c r="AH24" s="71">
        <f>IF(AG24="No",0,(IF(AG24="Yes",5,(IF(AG24="Unknown",0," ")))))</f>
        <v>0</v>
      </c>
      <c r="AJ24" s="70" t="s">
        <v>59</v>
      </c>
      <c r="AK24" s="71">
        <f>IF(AJ24="No",0,(IF(AJ24="Yes",5,(IF(AJ24="Unknown",0," ")))))</f>
        <v>5</v>
      </c>
      <c r="AM24" s="70" t="s">
        <v>59</v>
      </c>
      <c r="AN24" s="71">
        <f>IF(AM24="No",0,(IF(AM24="Yes",5,(IF(AM24="Unknown",0," ")))))</f>
        <v>5</v>
      </c>
      <c r="AP24" s="70" t="s">
        <v>59</v>
      </c>
      <c r="AQ24" s="71">
        <f>IF(AP24="No",0,(IF(AP24="Yes",5,(IF(AP24="Unknown",0," ")))))</f>
        <v>5</v>
      </c>
      <c r="AS24" s="70" t="s">
        <v>59</v>
      </c>
      <c r="AT24" s="71">
        <f>IF(AS24="No",0,(IF(AS24="Yes",5,(IF(AS24="Unknown",0," ")))))</f>
        <v>5</v>
      </c>
      <c r="AV24" s="70" t="s">
        <v>63</v>
      </c>
      <c r="AW24" s="71">
        <f>IF(AV24="No",0,(IF(AV24="Yes",5,(IF(AV24="Unknown",0," ")))))</f>
        <v>0</v>
      </c>
      <c r="AY24" s="70" t="s">
        <v>59</v>
      </c>
      <c r="AZ24" s="71">
        <f>IF(AY24="No",0,(IF(AY24="Yes",5,(IF(AY24="Unknown",0," ")))))</f>
        <v>5</v>
      </c>
      <c r="BB24" s="292" t="s">
        <v>59</v>
      </c>
      <c r="BC24" s="210">
        <f>IF(BB24="No",0,(IF(BB24="Yes",5,(IF(BB24="Unknown",0," ")))))</f>
        <v>5</v>
      </c>
      <c r="BE24" s="70" t="s">
        <v>59</v>
      </c>
      <c r="BF24" s="71">
        <f>IF(BE24="No",0,(IF(BE24="Yes",5,(IF(BE24="Unknown",0," ")))))</f>
        <v>5</v>
      </c>
      <c r="BH24" s="70" t="s">
        <v>59</v>
      </c>
      <c r="BI24" s="71">
        <f>IF(BH24="No",0,(IF(BH24="Yes",5,(IF(BH24="Unknown",0," ")))))</f>
        <v>5</v>
      </c>
      <c r="BK24" s="70" t="s">
        <v>59</v>
      </c>
      <c r="BL24" s="71">
        <f>IF(BK24="No",0,(IF(BK24="Yes",5,(IF(BK24="Unknown",0," ")))))</f>
        <v>5</v>
      </c>
      <c r="BM24" s="147"/>
      <c r="BN24" s="70" t="s">
        <v>59</v>
      </c>
      <c r="BO24" s="71">
        <f>IF(BN24="No",0,(IF(BN24="Yes",5,(IF(BN24="Unknown",0," ")))))</f>
        <v>5</v>
      </c>
      <c r="BP24" s="147"/>
      <c r="BQ24" s="70" t="s">
        <v>59</v>
      </c>
      <c r="BR24" s="71">
        <f>IF(BQ24="No",0,(IF(BQ24="Yes",5,(IF(BQ24="Unknown",0," ")))))</f>
        <v>5</v>
      </c>
      <c r="BT24" s="70" t="s">
        <v>59</v>
      </c>
      <c r="BU24" s="71">
        <f>IF(BT24="No",0,(IF(BT24="Yes",5,(IF(BT24="Unknown",0," ")))))</f>
        <v>5</v>
      </c>
      <c r="BW24" s="70" t="s">
        <v>59</v>
      </c>
      <c r="BX24" s="71">
        <f>IF(BW24="No",0,(IF(BW24="Yes",5,(IF(BW24="Unknown",0," ")))))</f>
        <v>5</v>
      </c>
      <c r="BZ24" s="70" t="s">
        <v>60</v>
      </c>
      <c r="CA24" s="71">
        <f>IF(BZ24="No",0,(IF(BZ24="Yes",5,(IF(BZ24="Unknown",0," ")))))</f>
        <v>0</v>
      </c>
      <c r="CC24" s="70" t="s">
        <v>59</v>
      </c>
      <c r="CD24" s="71">
        <f>IF(CC24="No",0,(IF(CC24="Yes",5,(IF(CC24="Unknown",0," ")))))</f>
        <v>5</v>
      </c>
      <c r="CE24" s="147"/>
      <c r="CF24" s="70" t="s">
        <v>59</v>
      </c>
      <c r="CG24" s="71">
        <f>IF(CF24="No",0,(IF(CF24="Yes",5,(IF(CF24="Unknown",0," ")))))</f>
        <v>5</v>
      </c>
      <c r="CH24" s="147"/>
      <c r="CI24" s="70" t="s">
        <v>59</v>
      </c>
      <c r="CJ24" s="71">
        <f>IF(CI24="No",0,(IF(CI24="Yes",5,(IF(CI24="Unknown",0," ")))))</f>
        <v>5</v>
      </c>
      <c r="CL24" s="70" t="s">
        <v>59</v>
      </c>
      <c r="CM24" s="71">
        <f>IF(CL24="No",0,(IF(CL24="Yes",5,(IF(CL24="Unknown",0," ")))))</f>
        <v>5</v>
      </c>
      <c r="CO24" s="70" t="s">
        <v>59</v>
      </c>
      <c r="CP24" s="71">
        <f>IF(CO24="No",0,(IF(CO24="Yes",5,(IF(CO24="Unknown",0," ")))))</f>
        <v>5</v>
      </c>
    </row>
    <row r="25" spans="2:94" ht="46.9">
      <c r="B25" s="66"/>
      <c r="C25" s="67" t="s">
        <v>64</v>
      </c>
      <c r="D25" s="108" t="s">
        <v>100</v>
      </c>
      <c r="E25" s="177"/>
      <c r="F25" s="70" t="s">
        <v>59</v>
      </c>
      <c r="G25" s="71">
        <f>IF(F25="No",0,(IF(F25="Yes",5,(IF(F25="Unknown",0," ")))))</f>
        <v>5</v>
      </c>
      <c r="H25" s="189"/>
      <c r="I25" s="70" t="s">
        <v>59</v>
      </c>
      <c r="J25" s="71">
        <f>IF(I25="No",0,(IF(I25="Yes",5,(IF(I25="Unknown",0," ")))))</f>
        <v>5</v>
      </c>
      <c r="K25" s="189"/>
      <c r="L25" s="70" t="s">
        <v>59</v>
      </c>
      <c r="M25" s="71">
        <f>IF(L25="No",0,(IF(L25="Yes",5,(IF(L25="Unknown",0," ")))))</f>
        <v>5</v>
      </c>
      <c r="N25" s="189"/>
      <c r="O25" s="70" t="s">
        <v>59</v>
      </c>
      <c r="P25" s="71">
        <f>IF(O25="No",0,(IF(O25="Yes",5,(IF(O25="Unknown",0," ")))))</f>
        <v>5</v>
      </c>
      <c r="R25" s="70" t="s">
        <v>59</v>
      </c>
      <c r="S25" s="71">
        <f>IF(R25="No",0,(IF(R25="Yes",5,(IF(R25="Unknown",0," ")))))</f>
        <v>5</v>
      </c>
      <c r="U25" s="70" t="s">
        <v>59</v>
      </c>
      <c r="V25" s="71">
        <f>IF(U25="No",0,(IF(U25="Yes",5,(IF(U25="Unknown",0," ")))))</f>
        <v>5</v>
      </c>
      <c r="X25" s="70" t="s">
        <v>59</v>
      </c>
      <c r="Y25" s="71">
        <f>IF(X25="No",0,(IF(X25="Yes",5,(IF(X25="Unknown",0," ")))))</f>
        <v>5</v>
      </c>
      <c r="AA25" s="70" t="s">
        <v>59</v>
      </c>
      <c r="AB25" s="71">
        <f>IF(AA25="No",0,(IF(AA25="Yes",5,(IF(AA25="Unknown",0," ")))))</f>
        <v>5</v>
      </c>
      <c r="AD25" s="70" t="s">
        <v>59</v>
      </c>
      <c r="AE25" s="71">
        <f>IF(AD25="No",0,(IF(AD25="Yes",5,(IF(AD25="Unknown",0," ")))))</f>
        <v>5</v>
      </c>
      <c r="AG25" s="70" t="s">
        <v>59</v>
      </c>
      <c r="AH25" s="71">
        <f>IF(AG25="No",0,(IF(AG25="Yes",5,(IF(AG25="Unknown",0," ")))))</f>
        <v>5</v>
      </c>
      <c r="AJ25" s="70" t="s">
        <v>59</v>
      </c>
      <c r="AK25" s="71">
        <f>IF(AJ25="No",0,(IF(AJ25="Yes",5,(IF(AJ25="Unknown",0," ")))))</f>
        <v>5</v>
      </c>
      <c r="AM25" s="70" t="s">
        <v>59</v>
      </c>
      <c r="AN25" s="71">
        <f>IF(AM25="No",0,(IF(AM25="Yes",5,(IF(AM25="Unknown",0," ")))))</f>
        <v>5</v>
      </c>
      <c r="AP25" s="70" t="s">
        <v>60</v>
      </c>
      <c r="AQ25" s="71">
        <f>IF(AP25="No",0,(IF(AP25="Yes",5,(IF(AP25="Unknown",0," ")))))</f>
        <v>0</v>
      </c>
      <c r="AS25" s="70" t="s">
        <v>59</v>
      </c>
      <c r="AT25" s="71">
        <f>IF(AS25="No",0,(IF(AS25="Yes",5,(IF(AS25="Unknown",0," ")))))</f>
        <v>5</v>
      </c>
      <c r="AV25" s="70" t="s">
        <v>59</v>
      </c>
      <c r="AW25" s="71">
        <f>IF(AV25="No",0,(IF(AV25="Yes",5,(IF(AV25="Unknown",0," ")))))</f>
        <v>5</v>
      </c>
      <c r="AY25" s="70" t="s">
        <v>59</v>
      </c>
      <c r="AZ25" s="71">
        <f>IF(AY25="No",0,(IF(AY25="Yes",5,(IF(AY25="Unknown",0," ")))))</f>
        <v>5</v>
      </c>
      <c r="BB25" s="292" t="s">
        <v>59</v>
      </c>
      <c r="BC25" s="210">
        <f>IF(BB25="No",0,(IF(BB25="Yes",5,(IF(BB25="Unknown",0," ")))))</f>
        <v>5</v>
      </c>
      <c r="BE25" s="70" t="s">
        <v>59</v>
      </c>
      <c r="BF25" s="71">
        <f>IF(BE25="No",0,(IF(BE25="Yes",5,(IF(BE25="Unknown",0," ")))))</f>
        <v>5</v>
      </c>
      <c r="BH25" s="70" t="s">
        <v>59</v>
      </c>
      <c r="BI25" s="71">
        <f>IF(BH25="No",0,(IF(BH25="Yes",5,(IF(BH25="Unknown",0," ")))))</f>
        <v>5</v>
      </c>
      <c r="BK25" s="70" t="s">
        <v>59</v>
      </c>
      <c r="BL25" s="71">
        <f>IF(BK25="No",0,(IF(BK25="Yes",5,(IF(BK25="Unknown",0," ")))))</f>
        <v>5</v>
      </c>
      <c r="BM25" s="147"/>
      <c r="BN25" s="70" t="s">
        <v>59</v>
      </c>
      <c r="BO25" s="71">
        <f>IF(BN25="No",0,(IF(BN25="Yes",5,(IF(BN25="Unknown",0," ")))))</f>
        <v>5</v>
      </c>
      <c r="BP25" s="147"/>
      <c r="BQ25" s="70" t="s">
        <v>59</v>
      </c>
      <c r="BR25" s="71">
        <f>IF(BQ25="No",0,(IF(BQ25="Yes",5,(IF(BQ25="Unknown",0," ")))))</f>
        <v>5</v>
      </c>
      <c r="BT25" s="70" t="s">
        <v>59</v>
      </c>
      <c r="BU25" s="71">
        <f>IF(BT25="No",0,(IF(BT25="Yes",5,(IF(BT25="Unknown",0," ")))))</f>
        <v>5</v>
      </c>
      <c r="BW25" s="70" t="s">
        <v>59</v>
      </c>
      <c r="BX25" s="71">
        <f>IF(BW25="No",0,(IF(BW25="Yes",5,(IF(BW25="Unknown",0," ")))))</f>
        <v>5</v>
      </c>
      <c r="BZ25" s="70" t="s">
        <v>60</v>
      </c>
      <c r="CA25" s="71">
        <f>IF(BZ25="No",0,(IF(BZ25="Yes",5,(IF(BZ25="Unknown",0," ")))))</f>
        <v>0</v>
      </c>
      <c r="CC25" s="70" t="s">
        <v>59</v>
      </c>
      <c r="CD25" s="71">
        <f>IF(CC25="No",0,(IF(CC25="Yes",5,(IF(CC25="Unknown",0," ")))))</f>
        <v>5</v>
      </c>
      <c r="CE25" s="147"/>
      <c r="CF25" s="70" t="s">
        <v>59</v>
      </c>
      <c r="CG25" s="71">
        <f>IF(CF25="No",0,(IF(CF25="Yes",5,(IF(CF25="Unknown",0," ")))))</f>
        <v>5</v>
      </c>
      <c r="CH25" s="147"/>
      <c r="CI25" s="70" t="s">
        <v>59</v>
      </c>
      <c r="CJ25" s="71">
        <f>IF(CI25="No",0,(IF(CI25="Yes",5,(IF(CI25="Unknown",0," ")))))</f>
        <v>5</v>
      </c>
      <c r="CL25" s="70" t="s">
        <v>59</v>
      </c>
      <c r="CM25" s="71">
        <f>IF(CL25="No",0,(IF(CL25="Yes",5,(IF(CL25="Unknown",0," ")))))</f>
        <v>5</v>
      </c>
      <c r="CO25" s="70" t="s">
        <v>59</v>
      </c>
      <c r="CP25" s="71">
        <f>IF(CO25="No",0,(IF(CO25="Yes",5,(IF(CO25="Unknown",0," ")))))</f>
        <v>5</v>
      </c>
    </row>
    <row r="26" spans="2:94" ht="78">
      <c r="B26" s="66" t="s">
        <v>101</v>
      </c>
      <c r="C26" s="67" t="s">
        <v>66</v>
      </c>
      <c r="D26" s="68" t="s">
        <v>102</v>
      </c>
      <c r="E26" s="94"/>
      <c r="F26" s="74" t="s">
        <v>103</v>
      </c>
      <c r="G26" s="71">
        <f>IF(F25="No","N/A",(IF(F26="Detailed tracking",10,(IF(F26="Limited detail",5,(IF(F26="No detail",0,(IF(F26="Unknown",0," ")))))))))</f>
        <v>5</v>
      </c>
      <c r="H26" s="189"/>
      <c r="I26" s="74" t="s">
        <v>103</v>
      </c>
      <c r="J26" s="71">
        <f>IF(I25="No","N/A",(IF(I26="Detailed tracking",10,(IF(I26="Limited detail",5,(IF(I26="No detail",0,(IF(I26="Unknown",0," ")))))))))</f>
        <v>5</v>
      </c>
      <c r="K26" s="189"/>
      <c r="L26" s="74" t="s">
        <v>104</v>
      </c>
      <c r="M26" s="71">
        <f>IF(L25="No","N/A",(IF(L26="Detailed tracking",10,(IF(L26="Limited detail",5,(IF(L26="No detail",0,(IF(L26="Unknown",0," ")))))))))</f>
        <v>10</v>
      </c>
      <c r="N26" s="189"/>
      <c r="O26" s="74" t="s">
        <v>103</v>
      </c>
      <c r="P26" s="71">
        <f>IF(O25="No","N/A",(IF(O26="Detailed tracking",10,(IF(O26="Limited detail",5,(IF(O26="No detail",0,(IF(O26="Unknown",0," ")))))))))</f>
        <v>5</v>
      </c>
      <c r="R26" s="74" t="s">
        <v>103</v>
      </c>
      <c r="S26" s="71">
        <f>IF(R25="No","N/A",(IF(R26="Detailed tracking",10,(IF(R26="Limited detail",5,(IF(R26="No detail",0,(IF(R26="Unknown",0," ")))))))))</f>
        <v>5</v>
      </c>
      <c r="U26" s="74" t="s">
        <v>103</v>
      </c>
      <c r="V26" s="71">
        <f>IF(U25="No","N/A",(IF(U26="Detailed tracking",10,(IF(U26="Limited detail",5,(IF(U26="No detail",0,(IF(U26="Unknown",0," ")))))))))</f>
        <v>5</v>
      </c>
      <c r="X26" s="74" t="s">
        <v>103</v>
      </c>
      <c r="Y26" s="71">
        <f>IF(X25="No","N/A",(IF(X26="Detailed tracking",10,(IF(X26="Limited detail",5,(IF(X26="No detail",0,(IF(X26="Unknown",0," ")))))))))</f>
        <v>5</v>
      </c>
      <c r="AA26" s="74" t="s">
        <v>105</v>
      </c>
      <c r="AB26" s="71">
        <f>IF(AA25="No","N/A",(IF(AA26="Detailed tracking",10,(IF(AA26="Limited detail",5,(IF(AA26="No detail",0,(IF(AA26="Unknown",0," ")))))))))</f>
        <v>0</v>
      </c>
      <c r="AD26" s="74" t="s">
        <v>103</v>
      </c>
      <c r="AE26" s="71">
        <f>IF(AD25="No","N/A",(IF(AD26="Detailed tracking",10,(IF(AD26="Limited detail",5,(IF(AD26="No detail",0,(IF(AD26="Unknown",0," ")))))))))</f>
        <v>5</v>
      </c>
      <c r="AG26" s="74" t="s">
        <v>103</v>
      </c>
      <c r="AH26" s="71">
        <f>IF(AG25="No","N/A",(IF(AG26="Detailed tracking",10,(IF(AG26="Limited detail",5,(IF(AG26="No detail",0,(IF(AG26="Unknown",0," ")))))))))</f>
        <v>5</v>
      </c>
      <c r="AJ26" s="74" t="s">
        <v>103</v>
      </c>
      <c r="AK26" s="71">
        <f>IF(AJ25="No","N/A",(IF(AJ26="Detailed tracking",10,(IF(AJ26="Limited detail",5,(IF(AJ26="No detail",0,(IF(AJ26="Unknown",0," ")))))))))</f>
        <v>5</v>
      </c>
      <c r="AM26" s="74" t="s">
        <v>103</v>
      </c>
      <c r="AN26" s="71">
        <f>IF(AM25="No","N/A",(IF(AM26="Detailed tracking",10,(IF(AM26="Limited detail",5,(IF(AM26="No detail",0,(IF(AM26="Unknown",0," ")))))))))</f>
        <v>5</v>
      </c>
      <c r="AP26" s="74"/>
      <c r="AQ26" s="71" t="str">
        <f>IF(AP25="No","N/A",(IF(AP26="Detailed tracking",10,(IF(AP26="Limited detail",5,(IF(AP26="No detail",0,(IF(AP26="Unknown",0," ")))))))))</f>
        <v>N/A</v>
      </c>
      <c r="AS26" s="74" t="s">
        <v>104</v>
      </c>
      <c r="AT26" s="71">
        <f>IF(AS25="No","N/A",(IF(AS26="Detailed tracking",10,(IF(AS26="Limited detail",5,(IF(AS26="No detail",0,(IF(AS26="Unknown",0," ")))))))))</f>
        <v>10</v>
      </c>
      <c r="AV26" s="74" t="s">
        <v>103</v>
      </c>
      <c r="AW26" s="71">
        <f>IF(AV25="No","N/A",(IF(AV26="Detailed tracking",10,(IF(AV26="Limited detail",5,(IF(AV26="No detail",0,(IF(AV26="Unknown",0," ")))))))))</f>
        <v>5</v>
      </c>
      <c r="AY26" s="74" t="s">
        <v>103</v>
      </c>
      <c r="AZ26" s="71">
        <f>IF(AY25="No","N/A",(IF(AY26="Detailed tracking",10,(IF(AY26="Limited detail",5,(IF(AY26="No detail",0,(IF(AY26="Unknown",0," ")))))))))</f>
        <v>5</v>
      </c>
      <c r="BB26" s="293" t="s">
        <v>103</v>
      </c>
      <c r="BC26" s="210">
        <f>IF(BB25="No","N/A",(IF(BB26="Detailed tracking",10,(IF(BB26="Limited detail",5,(IF(BB26="No detail",0,(IF(BB26="Unknown",0," ")))))))))</f>
        <v>5</v>
      </c>
      <c r="BE26" s="74" t="s">
        <v>103</v>
      </c>
      <c r="BF26" s="71">
        <f>IF(BE25="No","N/A",(IF(BE26="Detailed tracking",10,(IF(BE26="Limited detail",5,(IF(BE26="No detail",0,(IF(BE26="Unknown",0," ")))))))))</f>
        <v>5</v>
      </c>
      <c r="BH26" s="74" t="s">
        <v>105</v>
      </c>
      <c r="BI26" s="71">
        <f>IF(BH25="No","N/A",(IF(BH26="Detailed tracking",10,(IF(BH26="Limited detail",5,(IF(BH26="No detail",0,(IF(BH26="Unknown",0," ")))))))))</f>
        <v>0</v>
      </c>
      <c r="BK26" s="74" t="s">
        <v>104</v>
      </c>
      <c r="BL26" s="71">
        <f>IF(BK25="No","N/A",(IF(BK26="Detailed tracking",10,(IF(BK26="Limited detail",5,(IF(BK26="No detail",0,(IF(BK26="Unknown",0," ")))))))))</f>
        <v>10</v>
      </c>
      <c r="BM26" s="147"/>
      <c r="BN26" s="74" t="s">
        <v>103</v>
      </c>
      <c r="BO26" s="71">
        <f>IF(BN25="No","N/A",(IF(BN26="Detailed tracking",10,(IF(BN26="Limited detail",5,(IF(BN26="No detail",0,(IF(BN26="Unknown",0," ")))))))))</f>
        <v>5</v>
      </c>
      <c r="BP26" s="147"/>
      <c r="BQ26" s="74" t="s">
        <v>103</v>
      </c>
      <c r="BR26" s="71">
        <f>IF(BQ25="No","N/A",(IF(BQ26="Detailed tracking",10,(IF(BQ26="Limited detail",5,(IF(BQ26="No detail",0,(IF(BQ26="Unknown",0," ")))))))))</f>
        <v>5</v>
      </c>
      <c r="BT26" s="74" t="s">
        <v>104</v>
      </c>
      <c r="BU26" s="71">
        <f>IF(BT25="No","N/A",(IF(BT26="Detailed tracking",10,(IF(BT26="Limited detail",5,(IF(BT26="No detail",0,(IF(BT26="Unknown",0," ")))))))))</f>
        <v>10</v>
      </c>
      <c r="BW26" s="74" t="s">
        <v>103</v>
      </c>
      <c r="BX26" s="71">
        <f>IF(BW25="No","N/A",(IF(BW26="Detailed tracking",10,(IF(BW26="Limited detail",5,(IF(BW26="No detail",0,(IF(BW26="Unknown",0," ")))))))))</f>
        <v>5</v>
      </c>
      <c r="BZ26" s="74" t="s">
        <v>105</v>
      </c>
      <c r="CA26" s="71" t="str">
        <f>IF(BZ25="No","N/A",(IF(BZ26="Detailed tracking",10,(IF(BZ26="Limited detail",5,(IF(BZ26="No detail",0,(IF(BZ26="Unknown",0," ")))))))))</f>
        <v>N/A</v>
      </c>
      <c r="CC26" s="74" t="s">
        <v>103</v>
      </c>
      <c r="CD26" s="71">
        <f>IF(CC25="No","N/A",(IF(CC26="Detailed tracking",10,(IF(CC26="Limited detail",5,(IF(CC26="No detail",0,(IF(CC26="Unknown",0," ")))))))))</f>
        <v>5</v>
      </c>
      <c r="CE26" s="147"/>
      <c r="CF26" s="74" t="s">
        <v>103</v>
      </c>
      <c r="CG26" s="71">
        <f>IF(CF25="No","N/A",(IF(CF26="Detailed tracking",10,(IF(CF26="Limited detail",5,(IF(CF26="No detail",0,(IF(CF26="Unknown",0," ")))))))))</f>
        <v>5</v>
      </c>
      <c r="CH26" s="147"/>
      <c r="CI26" s="74" t="s">
        <v>103</v>
      </c>
      <c r="CJ26" s="71">
        <f>IF(CI25="No","N/A",(IF(CI26="Detailed tracking",10,(IF(CI26="Limited detail",5,(IF(CI26="No detail",0,(IF(CI26="Unknown",0," ")))))))))</f>
        <v>5</v>
      </c>
      <c r="CL26" s="74" t="s">
        <v>103</v>
      </c>
      <c r="CM26" s="71">
        <f>IF(CL25="No","N/A",(IF(CL26="Detailed tracking",10,(IF(CL26="Limited detail",5,(IF(CL26="No detail",0,(IF(CL26="Unknown",0," ")))))))))</f>
        <v>5</v>
      </c>
      <c r="CO26" s="74" t="s">
        <v>103</v>
      </c>
      <c r="CP26" s="71">
        <f>IF(CO25="No","N/A",(IF(CO26="Detailed tracking",10,(IF(CO26="Limited detail",5,(IF(CO26="No detail",0,(IF(CO26="Unknown",0," ")))))))))</f>
        <v>5</v>
      </c>
    </row>
    <row r="27" spans="2:94" ht="31.9" thickBot="1">
      <c r="B27" s="72"/>
      <c r="C27" s="73" t="s">
        <v>72</v>
      </c>
      <c r="D27" s="68" t="s">
        <v>106</v>
      </c>
      <c r="E27" s="94"/>
      <c r="F27" s="109" t="s">
        <v>59</v>
      </c>
      <c r="G27" s="110">
        <f>IF(F27="No",0,(IF(F27="Yes",5,(IF(F27="Unknown",0," ")))))</f>
        <v>5</v>
      </c>
      <c r="H27" s="189"/>
      <c r="I27" s="109" t="s">
        <v>59</v>
      </c>
      <c r="J27" s="110">
        <f>IF(I27="No",0,(IF(I27="Yes",5,(IF(I27="Unknown",0," ")))))</f>
        <v>5</v>
      </c>
      <c r="K27" s="189"/>
      <c r="L27" s="109" t="s">
        <v>59</v>
      </c>
      <c r="M27" s="110">
        <f>IF(L27="No",0,(IF(L27="Yes",5,(IF(L27="Unknown",0," ")))))</f>
        <v>5</v>
      </c>
      <c r="N27" s="189"/>
      <c r="O27" s="109" t="s">
        <v>59</v>
      </c>
      <c r="P27" s="110">
        <f>IF(O27="No",0,(IF(O27="Yes",5,(IF(O27="Unknown",0," ")))))</f>
        <v>5</v>
      </c>
      <c r="R27" s="109" t="s">
        <v>59</v>
      </c>
      <c r="S27" s="110">
        <f>IF(R27="No",0,(IF(R27="Yes",5,(IF(R27="Unknown",0," ")))))</f>
        <v>5</v>
      </c>
      <c r="U27" s="109" t="s">
        <v>59</v>
      </c>
      <c r="V27" s="110">
        <f>IF(U27="No",0,(IF(U27="Yes",5,(IF(U27="Unknown",0," ")))))</f>
        <v>5</v>
      </c>
      <c r="X27" s="109" t="s">
        <v>59</v>
      </c>
      <c r="Y27" s="110">
        <f>IF(X27="No",0,(IF(X27="Yes",5,(IF(X27="Unknown",0," ")))))</f>
        <v>5</v>
      </c>
      <c r="AA27" s="109" t="s">
        <v>59</v>
      </c>
      <c r="AB27" s="110">
        <f>IF(AA27="No",0,(IF(AA27="Yes",5,(IF(AA27="Unknown",0," ")))))</f>
        <v>5</v>
      </c>
      <c r="AD27" s="109" t="s">
        <v>59</v>
      </c>
      <c r="AE27" s="110">
        <f>IF(AD27="No",0,(IF(AD27="Yes",5,(IF(AD27="Unknown",0," ")))))</f>
        <v>5</v>
      </c>
      <c r="AG27" s="109" t="s">
        <v>59</v>
      </c>
      <c r="AH27" s="110">
        <f>IF(AG27="No",0,(IF(AG27="Yes",5,(IF(AG27="Unknown",0," ")))))</f>
        <v>5</v>
      </c>
      <c r="AJ27" s="109" t="s">
        <v>59</v>
      </c>
      <c r="AK27" s="110">
        <f>IF(AJ27="No",0,(IF(AJ27="Yes",5,(IF(AJ27="Unknown",0," ")))))</f>
        <v>5</v>
      </c>
      <c r="AM27" s="109" t="s">
        <v>59</v>
      </c>
      <c r="AN27" s="110">
        <f>IF(AM27="No",0,(IF(AM27="Yes",5,(IF(AM27="Unknown",0," ")))))</f>
        <v>5</v>
      </c>
      <c r="AP27" s="109" t="s">
        <v>60</v>
      </c>
      <c r="AQ27" s="110">
        <f>IF(AP27="No",0,(IF(AP27="Yes",5,(IF(AP27="Unknown",0," ")))))</f>
        <v>0</v>
      </c>
      <c r="AS27" s="109" t="s">
        <v>59</v>
      </c>
      <c r="AT27" s="110">
        <f>IF(AS27="No",0,(IF(AS27="Yes",5,(IF(AS27="Unknown",0," ")))))</f>
        <v>5</v>
      </c>
      <c r="AV27" s="109" t="s">
        <v>59</v>
      </c>
      <c r="AW27" s="110">
        <f>IF(AV27="No",0,(IF(AV27="Yes",5,(IF(AV27="Unknown",0," ")))))</f>
        <v>5</v>
      </c>
      <c r="AY27" s="109" t="s">
        <v>59</v>
      </c>
      <c r="AZ27" s="110">
        <f>IF(AY27="No",0,(IF(AY27="Yes",5,(IF(AY27="Unknown",0," ")))))</f>
        <v>5</v>
      </c>
      <c r="BB27" s="294" t="s">
        <v>59</v>
      </c>
      <c r="BC27" s="220">
        <f>IF(BB27="No",0,(IF(BB27="Yes",5,(IF(BB27="Unknown",0," ")))))</f>
        <v>5</v>
      </c>
      <c r="BE27" s="109" t="s">
        <v>59</v>
      </c>
      <c r="BF27" s="110">
        <f>IF(BE27="No",0,(IF(BE27="Yes",5,(IF(BE27="Unknown",0," ")))))</f>
        <v>5</v>
      </c>
      <c r="BH27" s="109" t="s">
        <v>59</v>
      </c>
      <c r="BI27" s="110">
        <f>IF(BH27="No",0,(IF(BH27="Yes",5,(IF(BH27="Unknown",0," ")))))</f>
        <v>5</v>
      </c>
      <c r="BK27" s="109" t="s">
        <v>59</v>
      </c>
      <c r="BL27" s="110">
        <f>IF(BK27="No",0,(IF(BK27="Yes",5,(IF(BK27="Unknown",0," ")))))</f>
        <v>5</v>
      </c>
      <c r="BM27" s="147"/>
      <c r="BN27" s="109" t="s">
        <v>63</v>
      </c>
      <c r="BO27" s="110">
        <f>IF(BN27="No",0,(IF(BN27="Yes",5,(IF(BN27="Unknown",0," ")))))</f>
        <v>0</v>
      </c>
      <c r="BP27" s="147"/>
      <c r="BQ27" s="109" t="s">
        <v>59</v>
      </c>
      <c r="BR27" s="110">
        <f>IF(BQ27="No",0,(IF(BQ27="Yes",5,(IF(BQ27="Unknown",0," ")))))</f>
        <v>5</v>
      </c>
      <c r="BT27" s="109" t="s">
        <v>59</v>
      </c>
      <c r="BU27" s="110">
        <f>IF(BT27="No",0,(IF(BT27="Yes",5,(IF(BT27="Unknown",0," ")))))</f>
        <v>5</v>
      </c>
      <c r="BW27" s="109" t="s">
        <v>59</v>
      </c>
      <c r="BX27" s="110">
        <f>IF(BW27="No",0,(IF(BW27="Yes",5,(IF(BW27="Unknown",0," ")))))</f>
        <v>5</v>
      </c>
      <c r="BZ27" s="109" t="s">
        <v>63</v>
      </c>
      <c r="CA27" s="110">
        <f>IF(BZ27="No",0,(IF(BZ27="Yes",5,(IF(BZ27="Unknown",0," ")))))</f>
        <v>0</v>
      </c>
      <c r="CC27" s="109" t="s">
        <v>59</v>
      </c>
      <c r="CD27" s="110">
        <f>IF(CC27="No",0,(IF(CC27="Yes",5,(IF(CC27="Unknown",0," ")))))</f>
        <v>5</v>
      </c>
      <c r="CE27" s="147"/>
      <c r="CF27" s="109" t="s">
        <v>59</v>
      </c>
      <c r="CG27" s="110">
        <f>IF(CF27="No",0,(IF(CF27="Yes",5,(IF(CF27="Unknown",0," ")))))</f>
        <v>5</v>
      </c>
      <c r="CH27" s="147"/>
      <c r="CI27" s="109" t="s">
        <v>59</v>
      </c>
      <c r="CJ27" s="110">
        <f>IF(CI27="No",0,(IF(CI27="Yes",5,(IF(CI27="Unknown",0," ")))))</f>
        <v>5</v>
      </c>
      <c r="CL27" s="109" t="s">
        <v>59</v>
      </c>
      <c r="CM27" s="110">
        <f>IF(CL27="No",0,(IF(CL27="Yes",5,(IF(CL27="Unknown",0," ")))))</f>
        <v>5</v>
      </c>
      <c r="CO27" s="109" t="s">
        <v>59</v>
      </c>
      <c r="CP27" s="110">
        <f>IF(CO27="No",0,(IF(CO27="Yes",5,(IF(CO27="Unknown",0," ")))))</f>
        <v>5</v>
      </c>
    </row>
    <row r="28" spans="2:94" ht="16.149999999999999" thickBot="1">
      <c r="F28" s="62"/>
      <c r="G28" s="62"/>
      <c r="H28" s="62"/>
      <c r="I28" s="62"/>
      <c r="J28" s="62"/>
      <c r="K28" s="62"/>
      <c r="L28" s="62"/>
      <c r="M28" s="62"/>
      <c r="N28" s="62"/>
      <c r="O28" s="62"/>
      <c r="P28" s="62"/>
      <c r="R28" s="62"/>
      <c r="S28" s="62"/>
      <c r="U28" s="62"/>
      <c r="V28" s="62"/>
      <c r="X28" s="62"/>
      <c r="Y28" s="62"/>
      <c r="AA28" s="62"/>
      <c r="AB28" s="62"/>
      <c r="AD28" s="62"/>
      <c r="AE28" s="62"/>
      <c r="AG28" s="62"/>
      <c r="AH28" s="62"/>
      <c r="AJ28" s="62"/>
      <c r="AK28" s="62"/>
      <c r="AM28" s="62"/>
      <c r="AN28" s="62"/>
      <c r="AP28" s="62"/>
      <c r="AQ28" s="62"/>
      <c r="AS28" s="62"/>
      <c r="AT28" s="62"/>
      <c r="AV28" s="62"/>
      <c r="AW28" s="62"/>
      <c r="AY28" s="62"/>
      <c r="AZ28" s="62"/>
      <c r="BB28" s="221"/>
      <c r="BC28" s="221"/>
      <c r="BE28" s="62"/>
      <c r="BF28" s="62"/>
      <c r="BH28" s="62"/>
      <c r="BI28" s="62"/>
      <c r="BK28" s="62"/>
      <c r="BL28" s="62"/>
      <c r="BM28" s="153"/>
      <c r="BN28" s="62"/>
      <c r="BO28" s="62"/>
      <c r="BP28" s="153"/>
      <c r="BQ28" s="62"/>
      <c r="BR28" s="62"/>
      <c r="BT28" s="62"/>
      <c r="BU28" s="62"/>
      <c r="BW28" s="62"/>
      <c r="BX28" s="62"/>
      <c r="BZ28" s="62"/>
      <c r="CA28" s="62"/>
      <c r="CC28" s="62"/>
      <c r="CD28" s="62"/>
      <c r="CE28" s="153"/>
      <c r="CF28" s="62"/>
      <c r="CG28" s="62"/>
      <c r="CH28" s="153"/>
      <c r="CI28" s="62"/>
      <c r="CJ28" s="62"/>
      <c r="CL28" s="62"/>
      <c r="CM28" s="62"/>
      <c r="CO28" s="62"/>
      <c r="CP28" s="62"/>
    </row>
    <row r="29" spans="2:94" ht="16.149999999999999" thickBot="1">
      <c r="F29" s="112" t="s">
        <v>107</v>
      </c>
      <c r="G29" s="113">
        <f>SUM(G6:G27)</f>
        <v>60</v>
      </c>
      <c r="H29" s="193"/>
      <c r="I29" s="112" t="s">
        <v>107</v>
      </c>
      <c r="J29" s="113">
        <f>SUM(J6:J27)</f>
        <v>79</v>
      </c>
      <c r="K29" s="193"/>
      <c r="L29" s="112" t="s">
        <v>107</v>
      </c>
      <c r="M29" s="113">
        <f>SUM(M6:M27)</f>
        <v>50</v>
      </c>
      <c r="N29" s="193"/>
      <c r="O29" s="112" t="s">
        <v>107</v>
      </c>
      <c r="P29" s="113">
        <f>SUM(P6:P27)</f>
        <v>57</v>
      </c>
      <c r="R29" s="112" t="s">
        <v>107</v>
      </c>
      <c r="S29" s="113">
        <f>SUM(S6:S27)</f>
        <v>54</v>
      </c>
      <c r="U29" s="112" t="s">
        <v>107</v>
      </c>
      <c r="V29" s="113">
        <f>SUM(V6:V27)</f>
        <v>52</v>
      </c>
      <c r="X29" s="112" t="s">
        <v>107</v>
      </c>
      <c r="Y29" s="113">
        <f>SUM(Y6:Y27)</f>
        <v>39</v>
      </c>
      <c r="AA29" s="112" t="s">
        <v>107</v>
      </c>
      <c r="AB29" s="113">
        <f>SUM(AB6:AB27)</f>
        <v>22</v>
      </c>
      <c r="AD29" s="112" t="s">
        <v>107</v>
      </c>
      <c r="AE29" s="113">
        <f>SUM(AE6:AE27)</f>
        <v>82</v>
      </c>
      <c r="AG29" s="112" t="s">
        <v>107</v>
      </c>
      <c r="AH29" s="113">
        <f>SUM(AH6:AH27)</f>
        <v>30</v>
      </c>
      <c r="AJ29" s="112" t="s">
        <v>107</v>
      </c>
      <c r="AK29" s="113">
        <f>SUM(AK6:AK27)</f>
        <v>32</v>
      </c>
      <c r="AM29" s="112" t="s">
        <v>107</v>
      </c>
      <c r="AN29" s="113">
        <f>SUM(AN6:AN27)</f>
        <v>80</v>
      </c>
      <c r="AP29" s="112" t="s">
        <v>107</v>
      </c>
      <c r="AQ29" s="113">
        <f>SUM(AQ6:AQ27)</f>
        <v>49</v>
      </c>
      <c r="AS29" s="112" t="s">
        <v>107</v>
      </c>
      <c r="AT29" s="113">
        <f>SUM(AT6:AT27)</f>
        <v>85</v>
      </c>
      <c r="AV29" s="112" t="s">
        <v>107</v>
      </c>
      <c r="AW29" s="113">
        <f>SUM(AW6:AW27)</f>
        <v>22</v>
      </c>
      <c r="AY29" s="112" t="s">
        <v>107</v>
      </c>
      <c r="AZ29" s="113">
        <f>SUM(AZ6:AZ27)</f>
        <v>42</v>
      </c>
      <c r="BB29" s="290" t="s">
        <v>107</v>
      </c>
      <c r="BC29" s="291">
        <f>SUM(BC6:BC27)</f>
        <v>62</v>
      </c>
      <c r="BE29" s="112" t="s">
        <v>107</v>
      </c>
      <c r="BF29" s="113">
        <f>SUM(BF6:BF27)</f>
        <v>69</v>
      </c>
      <c r="BH29" s="112" t="s">
        <v>107</v>
      </c>
      <c r="BI29" s="113">
        <f>SUM(BI6:BI27)</f>
        <v>55</v>
      </c>
      <c r="BK29" s="112" t="s">
        <v>107</v>
      </c>
      <c r="BL29" s="113">
        <f>SUM(BL6:BL27)</f>
        <v>50</v>
      </c>
      <c r="BM29" s="30"/>
      <c r="BN29" s="112" t="s">
        <v>107</v>
      </c>
      <c r="BO29" s="113">
        <f>SUM(BO6:BO27)</f>
        <v>52</v>
      </c>
      <c r="BP29" s="30"/>
      <c r="BQ29" s="112" t="s">
        <v>107</v>
      </c>
      <c r="BR29" s="113">
        <f>SUM(BR6:BR27)</f>
        <v>65</v>
      </c>
      <c r="BT29" s="112" t="s">
        <v>107</v>
      </c>
      <c r="BU29" s="113">
        <f>SUM(BU6:BU27)</f>
        <v>57</v>
      </c>
      <c r="BW29" s="112" t="s">
        <v>107</v>
      </c>
      <c r="BX29" s="113">
        <f>SUM(BX6:BX27)</f>
        <v>32</v>
      </c>
      <c r="BZ29" s="112" t="s">
        <v>107</v>
      </c>
      <c r="CA29" s="113">
        <f>SUM(CA6:CA27)</f>
        <v>5</v>
      </c>
      <c r="CC29" s="112" t="s">
        <v>107</v>
      </c>
      <c r="CD29" s="113">
        <f>SUM(CD6:CD27)</f>
        <v>62</v>
      </c>
      <c r="CE29" s="30"/>
      <c r="CF29" s="112" t="s">
        <v>107</v>
      </c>
      <c r="CG29" s="113">
        <f>SUM(CG6:CG27)</f>
        <v>85</v>
      </c>
      <c r="CH29" s="30"/>
      <c r="CI29" s="112" t="s">
        <v>107</v>
      </c>
      <c r="CJ29" s="113">
        <f>SUM(CJ6:CJ27)</f>
        <v>55</v>
      </c>
      <c r="CL29" s="112" t="s">
        <v>107</v>
      </c>
      <c r="CM29" s="113">
        <f>SUM(CM6:CM27)</f>
        <v>70</v>
      </c>
      <c r="CO29" s="112" t="s">
        <v>107</v>
      </c>
      <c r="CP29" s="113">
        <f>SUM(CP6:CP27)</f>
        <v>62</v>
      </c>
    </row>
    <row r="30" spans="2:94">
      <c r="F30" s="62"/>
      <c r="G30" s="62"/>
      <c r="H30" s="62"/>
      <c r="I30" s="62"/>
      <c r="J30" s="62"/>
      <c r="K30" s="62"/>
      <c r="L30" s="62"/>
      <c r="M30" s="62"/>
      <c r="N30" s="62"/>
      <c r="O30" s="62"/>
      <c r="P30" s="62"/>
      <c r="R30" s="62"/>
      <c r="S30" s="62"/>
      <c r="U30" s="62"/>
      <c r="V30" s="62"/>
      <c r="X30" s="62"/>
      <c r="Y30" s="62"/>
      <c r="AA30" s="62"/>
      <c r="AB30" s="62"/>
      <c r="AD30" s="62"/>
      <c r="AE30" s="62"/>
      <c r="AG30" s="62"/>
      <c r="AH30" s="62"/>
      <c r="AJ30" s="62"/>
      <c r="AK30" s="62"/>
      <c r="AM30" s="62"/>
      <c r="AN30" s="62"/>
      <c r="AP30" s="62"/>
      <c r="AQ30" s="62"/>
      <c r="AS30" s="62"/>
      <c r="AT30" s="62"/>
      <c r="AV30" s="62"/>
      <c r="AW30" s="62"/>
      <c r="AY30" s="62"/>
      <c r="AZ30" s="62"/>
      <c r="BE30" s="62"/>
      <c r="BF30" s="62"/>
      <c r="BH30" s="62"/>
      <c r="BI30" s="62"/>
      <c r="BK30" s="62"/>
      <c r="BL30" s="62"/>
      <c r="BM30" s="153"/>
      <c r="BN30" s="62"/>
      <c r="BO30" s="62"/>
      <c r="BP30" s="153"/>
      <c r="BQ30" s="62"/>
      <c r="BR30" s="62"/>
      <c r="BT30" s="62"/>
      <c r="BU30" s="62"/>
      <c r="BZ30" s="62"/>
      <c r="CA30" s="62"/>
      <c r="CC30" s="62"/>
      <c r="CD30" s="62"/>
      <c r="CE30" s="153"/>
      <c r="CF30" s="62"/>
      <c r="CG30" s="62"/>
      <c r="CH30" s="153"/>
      <c r="CI30" s="153"/>
      <c r="CL30" s="62"/>
      <c r="CM30" s="62"/>
    </row>
    <row r="31" spans="2:94">
      <c r="F31" s="415" t="s">
        <v>108</v>
      </c>
      <c r="G31" s="415"/>
      <c r="H31" s="187"/>
      <c r="I31" s="415" t="s">
        <v>108</v>
      </c>
      <c r="J31" s="415"/>
      <c r="K31" s="187"/>
      <c r="L31" s="415" t="s">
        <v>108</v>
      </c>
      <c r="M31" s="415"/>
      <c r="N31" s="187"/>
      <c r="O31" s="415" t="s">
        <v>108</v>
      </c>
      <c r="P31" s="415"/>
      <c r="R31" s="415" t="s">
        <v>108</v>
      </c>
      <c r="S31" s="415"/>
      <c r="U31" s="415" t="s">
        <v>108</v>
      </c>
      <c r="V31" s="415"/>
      <c r="X31" s="415" t="s">
        <v>108</v>
      </c>
      <c r="Y31" s="415"/>
      <c r="AA31" s="415" t="s">
        <v>108</v>
      </c>
      <c r="AB31" s="415"/>
      <c r="AD31" s="415" t="s">
        <v>108</v>
      </c>
      <c r="AE31" s="415"/>
      <c r="AG31" s="415" t="s">
        <v>108</v>
      </c>
      <c r="AH31" s="415"/>
      <c r="AJ31" s="415" t="s">
        <v>108</v>
      </c>
      <c r="AK31" s="415"/>
      <c r="AM31" s="415" t="s">
        <v>108</v>
      </c>
      <c r="AN31" s="415"/>
      <c r="AP31" s="415" t="s">
        <v>108</v>
      </c>
      <c r="AQ31" s="415"/>
      <c r="AS31" s="415" t="s">
        <v>108</v>
      </c>
      <c r="AT31" s="415"/>
      <c r="AV31" s="415" t="s">
        <v>108</v>
      </c>
      <c r="AW31" s="415"/>
      <c r="AY31" s="415" t="s">
        <v>108</v>
      </c>
      <c r="AZ31" s="415"/>
      <c r="BB31" s="415" t="s">
        <v>108</v>
      </c>
      <c r="BC31" s="415"/>
      <c r="BE31" s="415" t="s">
        <v>108</v>
      </c>
      <c r="BF31" s="415"/>
      <c r="BH31" s="415" t="s">
        <v>108</v>
      </c>
      <c r="BI31" s="415"/>
      <c r="BK31" s="415" t="s">
        <v>108</v>
      </c>
      <c r="BL31" s="415"/>
      <c r="BM31" s="190"/>
      <c r="BN31" s="415" t="s">
        <v>108</v>
      </c>
      <c r="BO31" s="415"/>
      <c r="BP31" s="190"/>
      <c r="BQ31" s="415" t="s">
        <v>108</v>
      </c>
      <c r="BR31" s="415"/>
      <c r="BT31" s="415" t="s">
        <v>108</v>
      </c>
      <c r="BU31" s="415"/>
      <c r="BW31" s="415" t="s">
        <v>108</v>
      </c>
      <c r="BX31" s="415"/>
      <c r="BZ31" s="415" t="s">
        <v>108</v>
      </c>
      <c r="CA31" s="415"/>
      <c r="CC31" s="415" t="s">
        <v>108</v>
      </c>
      <c r="CD31" s="415"/>
      <c r="CE31" s="190"/>
      <c r="CF31" s="415" t="s">
        <v>108</v>
      </c>
      <c r="CG31" s="415"/>
      <c r="CH31" s="190"/>
      <c r="CI31" s="415" t="s">
        <v>108</v>
      </c>
      <c r="CJ31" s="415"/>
      <c r="CL31" s="415" t="s">
        <v>108</v>
      </c>
      <c r="CM31" s="415"/>
      <c r="CO31" s="415" t="s">
        <v>108</v>
      </c>
      <c r="CP31" s="415"/>
    </row>
  </sheetData>
  <sheetProtection algorithmName="SHA-512" hashValue="TKvj2mn7XNmPLSE4Q4JI606W3QCut+rNGv2KMzUcLsTHQCfanGvW3ABJO3u5/uTSa4C/rjsSkCNFsTrFGwZruQ==" saltValue="4sB2WPVGXS0unAIwX7RAVg==" spinCount="100000" sheet="1" objects="1" scenarios="1"/>
  <mergeCells count="64">
    <mergeCell ref="CF4:CG5"/>
    <mergeCell ref="CF31:CG31"/>
    <mergeCell ref="B2:D2"/>
    <mergeCell ref="U4:V5"/>
    <mergeCell ref="U31:V31"/>
    <mergeCell ref="AA4:AB5"/>
    <mergeCell ref="AA31:AB31"/>
    <mergeCell ref="O4:P5"/>
    <mergeCell ref="O31:P31"/>
    <mergeCell ref="I4:J5"/>
    <mergeCell ref="C15:D15"/>
    <mergeCell ref="C18:D18"/>
    <mergeCell ref="F4:G5"/>
    <mergeCell ref="F31:G31"/>
    <mergeCell ref="B4:C5"/>
    <mergeCell ref="I31:J31"/>
    <mergeCell ref="AV31:AW31"/>
    <mergeCell ref="BE4:BF5"/>
    <mergeCell ref="BE31:BF31"/>
    <mergeCell ref="AD4:AE5"/>
    <mergeCell ref="AD31:AE31"/>
    <mergeCell ref="AG4:AH5"/>
    <mergeCell ref="AG31:AH31"/>
    <mergeCell ref="AM4:AN5"/>
    <mergeCell ref="AM31:AN31"/>
    <mergeCell ref="AY4:AZ5"/>
    <mergeCell ref="AY31:AZ31"/>
    <mergeCell ref="AJ31:AK31"/>
    <mergeCell ref="AP4:AQ5"/>
    <mergeCell ref="AP31:AQ31"/>
    <mergeCell ref="AS4:AT5"/>
    <mergeCell ref="L4:M5"/>
    <mergeCell ref="R4:S5"/>
    <mergeCell ref="X4:Y5"/>
    <mergeCell ref="X31:Y31"/>
    <mergeCell ref="L31:M31"/>
    <mergeCell ref="CI4:CJ5"/>
    <mergeCell ref="CO4:CP5"/>
    <mergeCell ref="CI31:CJ31"/>
    <mergeCell ref="CO31:CP31"/>
    <mergeCell ref="CL4:CM5"/>
    <mergeCell ref="CL31:CM31"/>
    <mergeCell ref="CC4:CD5"/>
    <mergeCell ref="CC31:CD31"/>
    <mergeCell ref="R31:S31"/>
    <mergeCell ref="AJ4:AK5"/>
    <mergeCell ref="BK31:BL31"/>
    <mergeCell ref="BW4:BX5"/>
    <mergeCell ref="BW31:BX31"/>
    <mergeCell ref="BT4:BU5"/>
    <mergeCell ref="BT31:BU31"/>
    <mergeCell ref="BH4:BI5"/>
    <mergeCell ref="BH31:BI31"/>
    <mergeCell ref="BK4:BL5"/>
    <mergeCell ref="BB4:BC5"/>
    <mergeCell ref="BB31:BC31"/>
    <mergeCell ref="AS31:AT31"/>
    <mergeCell ref="AV4:AW5"/>
    <mergeCell ref="BN4:BO5"/>
    <mergeCell ref="BN31:BO31"/>
    <mergeCell ref="BQ4:BR5"/>
    <mergeCell ref="BQ31:BR31"/>
    <mergeCell ref="BZ4:CA5"/>
    <mergeCell ref="BZ31:CA31"/>
  </mergeCells>
  <dataValidations count="7">
    <dataValidation type="list" allowBlank="1" showInputMessage="1" showErrorMessage="1" sqref="BQ10 U10 O10 AJ10 F10 I10 L10 X10 AD10 AG10 AM10 AY10 BT10 AV10 BE10 BH10 BK10 BW10 BZ10 CC10 CL10 BB10 CI10 CO10 AS10 AP10 R10 CF10 BN10 AA10" xr:uid="{7CCB5516-3AEF-F440-B8B3-9E14A62AF3AC}">
      <formula1>"Less than 2 years,2-5 years,Greater than 5 years,No date found"</formula1>
    </dataValidation>
    <dataValidation type="list" allowBlank="1" showInputMessage="1" showErrorMessage="1" sqref="BQ14 U14 O14 AJ14 F14 I14 L14 X14 AD14 AG14 AM14 AY14 BT14 AV14 BE14 BH14 BK14 BW14 BZ14 CC14 CL14 BB14 CI14 CO14 AS14 AP14 R14 CF14 BN14 AA14" xr:uid="{244D8C51-056E-DA41-817B-2620D010D656}">
      <formula1>"Yes, Some detail, No, Unknown"</formula1>
    </dataValidation>
    <dataValidation type="list" allowBlank="1" showInputMessage="1" showErrorMessage="1" sqref="BQ20 I20 L20 X20 AD20 AG20 AM20 AV20 BH20 BK20 BW20 BZ20 CC20 CL20 CF20 BN20 F20" xr:uid="{FD659E35-42FA-D14F-93A2-92FEA86179F9}">
      <formula1>"5 days, 10-15 days, &gt; 15 days, No required timeframe, Unknown"</formula1>
    </dataValidation>
    <dataValidation type="list" allowBlank="1" showInputMessage="1" showErrorMessage="1" sqref="BQ16 U16 O16 AJ16 F16 I16 L16 X16 AD16 AG16 AM16 AY16 BT16 AV16 BE16 BH16 BK16 BW16 BZ16 CC16 CL16 BB16 CI16 CO16 AS16 AP16 R16 CF16 BN16 AA16" xr:uid="{2E1A2E70-8557-F449-89D5-C04932A0A9F5}">
      <formula1>"Yes, No, Implied concurrent, Concurrent but not coordinated, Unknown"</formula1>
    </dataValidation>
    <dataValidation type="list" allowBlank="1" showInputMessage="1" showErrorMessage="1" sqref="BQ26 U26 O26 AJ26 F26 I26 L26 X26 AD26 AG26 AM26 AY26 BT26 AV26 BE26 BH26 BK26 BW26 BZ26 CC26 CL26 BB26 CI26 CO26 AS26 AP26 R26 CF26 BN26 AA26" xr:uid="{A1BF9357-D56F-E04E-928C-C2D71E613359}">
      <formula1>"Detailed tracking, Limited detail, No detail, Unknown"</formula1>
    </dataValidation>
    <dataValidation type="list" allowBlank="1" showInputMessage="1" showErrorMessage="1" sqref="BQ19 BQ21 BQ23:BQ25 BQ27 BQ13 BQ7:BQ9 BQ11 U19 U21 U23:U25 U27 U11 U13 U7:U9 O13 O27 O23:O25 O21 O19 O7:O9 O11 AJ13 AJ19 AJ21 AJ23:AJ25 AJ27 AJ11 AJ7:AJ9 F19 F21 F23:F25 F27 F11 F13 F7:F9 I19 I21 I23:I25 I27 I13 I7:I9 I11 L19 L21 L23:L25 L27 L13 L7:L9 L11 X19 X21 X23:X25 X27 X13 X7:X9 X11 AD19 AD21 AD23:AD25 AD27 AD13 AD7:AD9 AD11 AG19 AG21 AG23:AG25 AG27 AG13 AG7:AG9 AG11 AM19 AM21 AM23:AM25 AM27 AM11 AM13 AM7:AM9 AY19 AY21 AY23:AY25 AY27 AY11 AY13 AY7:AY9 BT19 BT21 BT23:BT25 BT27 BT13 BT7:BT9 BT11 AV19 AV21 AV23:AV25 AV27 AV13 AV7:AV9 AV11 BE13 BE19 BE21 BE23:BE25 BE11 BE7:BE9 BE27 BH19 BH21 BH23:BH25 BH27 BH13 BH7:BH9 BH11 BK19 BK21 BK23:BK25 BK27 BK13 BK7:BK9 BK11 BW19 BW21 BW23:BW25 BW27 BW13 BW7:BW9 BW11 BZ19 BZ21 BZ23:BZ25 BZ27 BZ13 BZ7:BZ9 BZ11 CC19 CC21 CC23:CC25 CC27 CC13 CC7:CC9 CC11 CL19 CL21 CL23:CL25 CL27 CL13 CL7:CL9 CL11 BB13 BB19 BB21 BB11 BB27 BB7:BB9 BB23:BB25 CI19 CI21 CI23:CI25 CI27 CI11 CI13 CI7:CI9 CO19 CO21 CO23:CO25 CO27 CO11 CO13 CO7:CO9 AS19 AS21 AS23:AS25 AS27 AS11 AS13 AS7:AS9 AP19 AP21 AP23:AP25 AP27 AP11 AP13 AP7:AP9 R19 R21 R23:R25 R27 R11 R13 R7:R9 CF19 CF21 CF23:CF25 CF27 CF13 CF7:CF9 CF11 BN19 BN21 BN23:BN25 BN27 BN13 BN7:BN9 BN11 AA19 AA21 AA23:AA25 AA27 AA11 AA13 AA7:AA9" xr:uid="{17880A65-B073-364A-A91D-9933688516D2}">
      <formula1>"Yes, No, Unknown"</formula1>
    </dataValidation>
    <dataValidation type="list" allowBlank="1" showInputMessage="1" showErrorMessage="1" sqref="U20 O20 AJ20 R20 AY20 BT20 BE20 BB20 CI20 CO20 AS20 AP20 AA20" xr:uid="{9910D782-0B48-4343-8D93-03634BB19BCE}">
      <formula1>"5 days, 10-15 days, &gt; 15 days, No Required Timeframe, Unknown"</formula1>
    </dataValidation>
  </dataValidation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B1324-4607-5340-A828-5235562C7115}">
  <sheetPr>
    <tabColor rgb="FF0070C0"/>
  </sheetPr>
  <dimension ref="B2:CP35"/>
  <sheetViews>
    <sheetView showGridLines="0" zoomScaleNormal="100" workbookViewId="0">
      <pane xSplit="5" ySplit="5" topLeftCell="F6" activePane="bottomRight" state="frozen"/>
      <selection pane="bottomRight" activeCell="B2" sqref="B2:D2"/>
      <selection pane="bottomLeft" activeCell="A5" sqref="A5"/>
      <selection pane="topRight" activeCell="F1" sqref="F1"/>
    </sheetView>
  </sheetViews>
  <sheetFormatPr defaultColWidth="11" defaultRowHeight="15.6"/>
  <cols>
    <col min="1" max="1" width="3.375" customWidth="1"/>
    <col min="2" max="2" width="5" customWidth="1"/>
    <col min="3" max="3" width="4" customWidth="1"/>
    <col min="4" max="4" width="61.625" customWidth="1"/>
    <col min="5" max="5" width="0.875" customWidth="1"/>
    <col min="6" max="6" width="17.625" customWidth="1"/>
    <col min="7" max="7" width="8.625" customWidth="1"/>
    <col min="8" max="8" width="0.875" customWidth="1"/>
    <col min="9" max="9" width="17.625" customWidth="1"/>
    <col min="10" max="10" width="7.625" customWidth="1"/>
    <col min="11" max="11" width="0.875" customWidth="1"/>
    <col min="12" max="12" width="17.625" customWidth="1"/>
    <col min="13" max="13" width="7.625" customWidth="1"/>
    <col min="14" max="14" width="0.875" customWidth="1"/>
    <col min="15" max="15" width="17.625" customWidth="1"/>
    <col min="16" max="16" width="8.625" customWidth="1"/>
    <col min="17" max="17" width="0.875" customWidth="1"/>
    <col min="18" max="18" width="17.625" customWidth="1"/>
    <col min="19" max="19" width="8.625" customWidth="1"/>
    <col min="20" max="20" width="0.875" customWidth="1"/>
    <col min="21" max="21" width="17.625" customWidth="1"/>
    <col min="22" max="22" width="7.625" customWidth="1"/>
    <col min="23" max="23" width="0.875" customWidth="1"/>
    <col min="24" max="24" width="17.625" customWidth="1"/>
    <col min="25" max="25" width="7.625" customWidth="1"/>
    <col min="26" max="26" width="0.875" customWidth="1"/>
    <col min="27" max="27" width="17.625" customWidth="1"/>
    <col min="28" max="28" width="7.625" customWidth="1"/>
    <col min="29" max="29" width="0.875" customWidth="1"/>
    <col min="30" max="30" width="18.125" customWidth="1"/>
    <col min="31" max="31" width="7.625" customWidth="1"/>
    <col min="32" max="32" width="0.875" customWidth="1"/>
    <col min="33" max="33" width="17.625" customWidth="1"/>
    <col min="34" max="34" width="7.625" customWidth="1"/>
    <col min="35" max="35" width="0.875" customWidth="1"/>
    <col min="36" max="36" width="17.625" customWidth="1"/>
    <col min="37" max="37" width="8.625" customWidth="1"/>
    <col min="38" max="38" width="0.875" customWidth="1"/>
    <col min="39" max="39" width="17.625" customWidth="1"/>
    <col min="40" max="40" width="7.625" customWidth="1"/>
    <col min="41" max="41" width="0.875" customWidth="1"/>
    <col min="42" max="42" width="17.375" customWidth="1"/>
    <col min="43" max="43" width="8.625" customWidth="1"/>
    <col min="44" max="44" width="0.875" customWidth="1"/>
    <col min="45" max="45" width="17.625" customWidth="1"/>
    <col min="46" max="46" width="8.5" customWidth="1"/>
    <col min="47" max="47" width="0.875" customWidth="1"/>
    <col min="48" max="48" width="17.625" customWidth="1"/>
    <col min="49" max="49" width="7.625" customWidth="1"/>
    <col min="50" max="50" width="0.875" customWidth="1"/>
    <col min="51" max="51" width="17.625" customWidth="1"/>
    <col min="52" max="52" width="7.625" customWidth="1"/>
    <col min="53" max="53" width="0.875" customWidth="1"/>
    <col min="54" max="54" width="17.625" customWidth="1"/>
    <col min="55" max="55" width="8.625" customWidth="1"/>
    <col min="56" max="56" width="0.875" customWidth="1"/>
    <col min="57" max="57" width="17.625" customWidth="1"/>
    <col min="58" max="58" width="8.625" customWidth="1"/>
    <col min="59" max="59" width="0.875" customWidth="1"/>
    <col min="60" max="60" width="17.625" customWidth="1"/>
    <col min="61" max="61" width="7.625" customWidth="1"/>
    <col min="62" max="62" width="0.875" customWidth="1"/>
    <col min="63" max="63" width="17.625" customWidth="1"/>
    <col min="64" max="64" width="7.625" customWidth="1"/>
    <col min="65" max="65" width="0.875" customWidth="1"/>
    <col min="66" max="66" width="17.625" customWidth="1"/>
    <col min="67" max="67" width="8.625" customWidth="1"/>
    <col min="68" max="68" width="0.875" customWidth="1"/>
    <col min="69" max="69" width="17.625" customWidth="1"/>
    <col min="70" max="70" width="8.625" customWidth="1"/>
    <col min="71" max="71" width="0.875" customWidth="1"/>
    <col min="72" max="72" width="17.625" customWidth="1"/>
    <col min="73" max="73" width="7.625" customWidth="1"/>
    <col min="74" max="74" width="0.875" customWidth="1"/>
    <col min="75" max="75" width="17.625" customWidth="1"/>
    <col min="76" max="76" width="7.625" customWidth="1"/>
    <col min="77" max="77" width="0.875" customWidth="1"/>
    <col min="78" max="78" width="17.625" customWidth="1"/>
    <col min="79" max="79" width="7.625" customWidth="1"/>
    <col min="80" max="80" width="0.875" customWidth="1"/>
    <col min="81" max="81" width="17.625" customWidth="1"/>
    <col min="82" max="82" width="7.625" customWidth="1"/>
    <col min="83" max="83" width="0.875" customWidth="1"/>
    <col min="84" max="84" width="17.625" customWidth="1"/>
    <col min="85" max="85" width="7.625" customWidth="1"/>
    <col min="86" max="86" width="0.875" customWidth="1"/>
    <col min="87" max="87" width="17.625" customWidth="1"/>
    <col min="88" max="88" width="8.5" customWidth="1"/>
    <col min="89" max="89" width="0.875" customWidth="1"/>
    <col min="90" max="90" width="17.625" customWidth="1"/>
    <col min="91" max="91" width="7.625" customWidth="1"/>
    <col min="92" max="92" width="0.875" customWidth="1"/>
    <col min="93" max="93" width="17.625" customWidth="1"/>
    <col min="94" max="94" width="8.625" customWidth="1"/>
  </cols>
  <sheetData>
    <row r="2" spans="2:94">
      <c r="B2" s="439" t="s">
        <v>109</v>
      </c>
      <c r="C2" s="440"/>
      <c r="D2" s="441"/>
      <c r="F2" t="s">
        <v>46</v>
      </c>
    </row>
    <row r="3" spans="2:94" ht="16.149999999999999" thickBot="1"/>
    <row r="4" spans="2:94">
      <c r="B4" s="431" t="s">
        <v>47</v>
      </c>
      <c r="C4" s="431"/>
      <c r="D4" s="115" t="s">
        <v>48</v>
      </c>
      <c r="F4" s="433" t="str">
        <f>Transparency!F4</f>
        <v>Atlanta, GA</v>
      </c>
      <c r="G4" s="434"/>
      <c r="H4" s="199"/>
      <c r="I4" s="433" t="str">
        <f>Transparency!I4</f>
        <v>Austin, TX</v>
      </c>
      <c r="J4" s="434"/>
      <c r="K4" s="199"/>
      <c r="L4" s="433" t="str">
        <f>Transparency!L4</f>
        <v>Bellevue, WA</v>
      </c>
      <c r="M4" s="434"/>
      <c r="O4" s="433" t="str">
        <f>Transparency!O4</f>
        <v>Chamblee, GA</v>
      </c>
      <c r="P4" s="434"/>
      <c r="R4" s="433" t="str">
        <f>Transparency!R4</f>
        <v>Chandler, AZ</v>
      </c>
      <c r="S4" s="434"/>
      <c r="U4" s="433" t="str">
        <f>Transparency!U4</f>
        <v>Cobb County, GA</v>
      </c>
      <c r="V4" s="434"/>
      <c r="X4" s="433" t="str">
        <f>Transparency!X4</f>
        <v>Columbus, OH</v>
      </c>
      <c r="Y4" s="434"/>
      <c r="AA4" s="433" t="str">
        <f>Transparency!AA4</f>
        <v>DeKalb County, GA</v>
      </c>
      <c r="AB4" s="434"/>
      <c r="AD4" s="433" t="str">
        <f>Transparency!AD4</f>
        <v>Denver (City &amp; County), CO</v>
      </c>
      <c r="AE4" s="434"/>
      <c r="AG4" s="433" t="str">
        <f>Transparency!AG4</f>
        <v>Des Moines, IA</v>
      </c>
      <c r="AH4" s="434"/>
      <c r="AJ4" s="433" t="str">
        <f>Transparency!AJ4</f>
        <v>City of Dunwoody, GA</v>
      </c>
      <c r="AK4" s="434"/>
      <c r="AM4" s="433" t="str">
        <f>Transparency!AM4</f>
        <v>Fairfax County, VA</v>
      </c>
      <c r="AN4" s="434"/>
      <c r="AP4" s="433" t="str">
        <f>Transparency!AP4</f>
        <v>Glendale, AZ</v>
      </c>
      <c r="AQ4" s="434"/>
      <c r="AR4" s="222"/>
      <c r="AS4" s="433" t="str">
        <f>Transparency!AS4</f>
        <v>Goodyear, AZ</v>
      </c>
      <c r="AT4" s="434"/>
      <c r="AV4" s="433" t="str">
        <f>Transparency!AV4</f>
        <v>Independence Township, MI</v>
      </c>
      <c r="AW4" s="434"/>
      <c r="AY4" s="433" t="str">
        <f>Transparency!AY4</f>
        <v xml:space="preserve">Loudoun County, VA </v>
      </c>
      <c r="AZ4" s="434"/>
      <c r="BB4" s="433" t="str">
        <f>Transparency!BB4</f>
        <v>Mesa, AZ</v>
      </c>
      <c r="BC4" s="434"/>
      <c r="BE4" s="433" t="str">
        <f>Transparency!BE4</f>
        <v>Phoenix, AZ</v>
      </c>
      <c r="BF4" s="434"/>
      <c r="BH4" s="433" t="str">
        <f>Transparency!BH4</f>
        <v>Pittsburgh, PA</v>
      </c>
      <c r="BI4" s="434"/>
      <c r="BK4" s="433" t="str">
        <f>Transparency!BK4</f>
        <v>City of Pompano Beach, FL</v>
      </c>
      <c r="BL4" s="434"/>
      <c r="BM4" s="207"/>
      <c r="BN4" s="433" t="str">
        <f>Transparency!BN4</f>
        <v>Portland, ME</v>
      </c>
      <c r="BO4" s="434"/>
      <c r="BP4" s="207"/>
      <c r="BQ4" s="433" t="str">
        <f>Transparency!BQ4</f>
        <v>Portland, OR</v>
      </c>
      <c r="BR4" s="434"/>
      <c r="BT4" s="433" t="str">
        <f>Transparency!BT4</f>
        <v>Prince William County, VA</v>
      </c>
      <c r="BU4" s="434"/>
      <c r="BW4" s="433" t="str">
        <f>Transparency!BW4</f>
        <v>Providence, RI</v>
      </c>
      <c r="BX4" s="434"/>
      <c r="BZ4" s="433" t="str">
        <f>Transparency!BZ4</f>
        <v>St. Louis, MO</v>
      </c>
      <c r="CA4" s="434"/>
      <c r="CC4" s="433" t="str">
        <f>Transparency!CC4</f>
        <v>Salt Lake County, UT</v>
      </c>
      <c r="CD4" s="434"/>
      <c r="CE4" s="3"/>
      <c r="CF4" s="433" t="str">
        <f>Transparency!CF4</f>
        <v>San Antonio, TX</v>
      </c>
      <c r="CG4" s="434"/>
      <c r="CI4" s="433" t="str">
        <f>Transparency!CI4</f>
        <v>Scottsdale, AZ</v>
      </c>
      <c r="CJ4" s="434"/>
      <c r="CL4" s="433" t="str">
        <f>Transparency!CL4</f>
        <v xml:space="preserve">Seattle, WA </v>
      </c>
      <c r="CM4" s="434"/>
      <c r="CO4" s="433" t="str">
        <f>Transparency!CO4</f>
        <v>Tempe, AZ</v>
      </c>
      <c r="CP4" s="434"/>
    </row>
    <row r="5" spans="2:94">
      <c r="B5" s="432"/>
      <c r="C5" s="432"/>
      <c r="D5" s="69"/>
      <c r="F5" s="435"/>
      <c r="G5" s="436"/>
      <c r="H5" s="199"/>
      <c r="I5" s="435"/>
      <c r="J5" s="436"/>
      <c r="K5" s="199"/>
      <c r="L5" s="435"/>
      <c r="M5" s="436"/>
      <c r="O5" s="435"/>
      <c r="P5" s="436"/>
      <c r="R5" s="435"/>
      <c r="S5" s="436"/>
      <c r="U5" s="435"/>
      <c r="V5" s="436"/>
      <c r="X5" s="435"/>
      <c r="Y5" s="436"/>
      <c r="AA5" s="435"/>
      <c r="AB5" s="436"/>
      <c r="AD5" s="435"/>
      <c r="AE5" s="436"/>
      <c r="AG5" s="435"/>
      <c r="AH5" s="436"/>
      <c r="AJ5" s="435"/>
      <c r="AK5" s="436"/>
      <c r="AM5" s="435"/>
      <c r="AN5" s="436"/>
      <c r="AP5" s="435"/>
      <c r="AQ5" s="436"/>
      <c r="AR5" s="222"/>
      <c r="AS5" s="435"/>
      <c r="AT5" s="436"/>
      <c r="AV5" s="435"/>
      <c r="AW5" s="436"/>
      <c r="AY5" s="435"/>
      <c r="AZ5" s="436"/>
      <c r="BB5" s="435"/>
      <c r="BC5" s="436"/>
      <c r="BE5" s="435"/>
      <c r="BF5" s="436"/>
      <c r="BH5" s="435"/>
      <c r="BI5" s="436"/>
      <c r="BK5" s="435"/>
      <c r="BL5" s="436"/>
      <c r="BM5" s="207"/>
      <c r="BN5" s="435"/>
      <c r="BO5" s="436"/>
      <c r="BP5" s="207"/>
      <c r="BQ5" s="435"/>
      <c r="BR5" s="436"/>
      <c r="BT5" s="435"/>
      <c r="BU5" s="436"/>
      <c r="BW5" s="435"/>
      <c r="BX5" s="436"/>
      <c r="BZ5" s="435"/>
      <c r="CA5" s="436"/>
      <c r="CC5" s="435"/>
      <c r="CD5" s="436"/>
      <c r="CE5" s="3"/>
      <c r="CF5" s="435"/>
      <c r="CG5" s="436"/>
      <c r="CI5" s="435"/>
      <c r="CJ5" s="436"/>
      <c r="CL5" s="435"/>
      <c r="CM5" s="436"/>
      <c r="CO5" s="435"/>
      <c r="CP5" s="436"/>
    </row>
    <row r="6" spans="2:94">
      <c r="B6" s="63" t="s">
        <v>55</v>
      </c>
      <c r="C6" s="425" t="s">
        <v>110</v>
      </c>
      <c r="D6" s="426"/>
      <c r="E6" s="150"/>
      <c r="F6" s="136"/>
      <c r="G6" s="137"/>
      <c r="H6" s="200"/>
      <c r="I6" s="437"/>
      <c r="J6" s="438"/>
      <c r="K6" s="200"/>
      <c r="L6" s="437"/>
      <c r="M6" s="438"/>
      <c r="O6" s="136"/>
      <c r="P6" s="137"/>
      <c r="R6" s="136"/>
      <c r="S6" s="137"/>
      <c r="U6" s="136"/>
      <c r="V6" s="137"/>
      <c r="X6" s="437"/>
      <c r="Y6" s="438"/>
      <c r="AA6" s="136"/>
      <c r="AB6" s="137"/>
      <c r="AD6" s="437"/>
      <c r="AE6" s="438"/>
      <c r="AG6" s="437"/>
      <c r="AH6" s="438"/>
      <c r="AJ6" s="136"/>
      <c r="AK6" s="137"/>
      <c r="AM6" s="136"/>
      <c r="AN6" s="137"/>
      <c r="AP6" s="136"/>
      <c r="AQ6" s="137"/>
      <c r="AS6" s="136"/>
      <c r="AT6" s="137"/>
      <c r="AV6" s="437"/>
      <c r="AW6" s="438"/>
      <c r="AY6" s="136"/>
      <c r="AZ6" s="137"/>
      <c r="BB6" s="136"/>
      <c r="BC6" s="137"/>
      <c r="BE6" s="136"/>
      <c r="BF6" s="137"/>
      <c r="BH6" s="437"/>
      <c r="BI6" s="438"/>
      <c r="BK6" s="136"/>
      <c r="BL6" s="137"/>
      <c r="BM6" s="153"/>
      <c r="BN6" s="437"/>
      <c r="BO6" s="438"/>
      <c r="BP6" s="153"/>
      <c r="BQ6" s="437"/>
      <c r="BR6" s="438"/>
      <c r="BT6" s="136"/>
      <c r="BU6" s="137"/>
      <c r="BW6" s="437"/>
      <c r="BX6" s="438"/>
      <c r="BZ6" s="437"/>
      <c r="CA6" s="438"/>
      <c r="CC6" s="437"/>
      <c r="CD6" s="438"/>
      <c r="CE6" s="230"/>
      <c r="CF6" s="437"/>
      <c r="CG6" s="438"/>
      <c r="CI6" s="136"/>
      <c r="CJ6" s="137"/>
      <c r="CL6" s="437"/>
      <c r="CM6" s="438"/>
      <c r="CO6" s="136"/>
      <c r="CP6" s="137"/>
    </row>
    <row r="7" spans="2:94" ht="62.45">
      <c r="B7" s="118"/>
      <c r="C7" s="119" t="s">
        <v>57</v>
      </c>
      <c r="D7" s="68" t="s">
        <v>111</v>
      </c>
      <c r="E7" s="151"/>
      <c r="F7" s="82" t="s">
        <v>63</v>
      </c>
      <c r="G7" s="91">
        <f>IF(F7="No",0,(IF(F7="Yes",10,(IF(F7="Unknown",0," ")))))</f>
        <v>0</v>
      </c>
      <c r="H7" s="189"/>
      <c r="I7" s="82" t="s">
        <v>60</v>
      </c>
      <c r="J7" s="91">
        <f>IF(I7="No",0,(IF(I7="Yes",10,(IF(I7="Unknown",0," ")))))</f>
        <v>0</v>
      </c>
      <c r="K7" s="189"/>
      <c r="L7" s="82" t="s">
        <v>63</v>
      </c>
      <c r="M7" s="91">
        <f>IF(L7="No",0,(IF(L7="Yes",10,(IF(L7="Unknown",0," ")))))</f>
        <v>0</v>
      </c>
      <c r="O7" s="82" t="s">
        <v>63</v>
      </c>
      <c r="P7" s="91">
        <f>IF(O7="No",0,(IF(O7="Yes",10,(IF(O7="Unknown",0," ")))))</f>
        <v>0</v>
      </c>
      <c r="R7" s="82" t="s">
        <v>63</v>
      </c>
      <c r="S7" s="91">
        <f>IF(R7="No",0,(IF(R7="Yes",10,(IF(R7="Unknown",0," ")))))</f>
        <v>0</v>
      </c>
      <c r="U7" s="82" t="s">
        <v>63</v>
      </c>
      <c r="V7" s="91">
        <f>IF(U7="No",0,(IF(U7="Yes",10,(IF(U7="Unknown",0," ")))))</f>
        <v>0</v>
      </c>
      <c r="X7" s="82" t="s">
        <v>60</v>
      </c>
      <c r="Y7" s="91">
        <f>IF(X7="No",0,(IF(X7="Yes",10,(IF(X7="Unknown",0," ")))))</f>
        <v>0</v>
      </c>
      <c r="AA7" s="82" t="s">
        <v>63</v>
      </c>
      <c r="AB7" s="91">
        <f>IF(AA7="No",0,(IF(AA7="Yes",10,(IF(AA7="Unknown",0," ")))))</f>
        <v>0</v>
      </c>
      <c r="AD7" s="82" t="s">
        <v>63</v>
      </c>
      <c r="AE7" s="91">
        <f>IF(AD7="No",0,(IF(AD7="Yes",10,(IF(AD7="Unknown",0," ")))))</f>
        <v>0</v>
      </c>
      <c r="AG7" s="82" t="s">
        <v>60</v>
      </c>
      <c r="AH7" s="91">
        <f>IF(AG7="No",0,(IF(AG7="Yes",10,(IF(AG7="Unknown",0," ")))))</f>
        <v>0</v>
      </c>
      <c r="AJ7" s="82" t="s">
        <v>60</v>
      </c>
      <c r="AK7" s="91">
        <f>IF(AJ7="No",0,(IF(AJ7="Yes",10,(IF(AJ7="Unknown",0," ")))))</f>
        <v>0</v>
      </c>
      <c r="AM7" s="82" t="s">
        <v>60</v>
      </c>
      <c r="AN7" s="91">
        <f>IF(AM7="No",0,(IF(AM7="Yes",10,(IF(AM7="Unknown",0," ")))))</f>
        <v>0</v>
      </c>
      <c r="AP7" s="82" t="s">
        <v>63</v>
      </c>
      <c r="AQ7" s="91">
        <f>IF(AP7="No",0,(IF(AP7="Yes",10,(IF(AP7="Unknown",0," ")))))</f>
        <v>0</v>
      </c>
      <c r="AS7" s="82" t="s">
        <v>59</v>
      </c>
      <c r="AT7" s="91">
        <f>IF(AS7="No",0,(IF(AS7="Yes",10,(IF(AS7="Unknown",0," ")))))</f>
        <v>10</v>
      </c>
      <c r="AV7" s="82" t="s">
        <v>63</v>
      </c>
      <c r="AW7" s="91">
        <f>IF(AV7="No",0,(IF(AV7="Yes",10,(IF(AV7="Unknown",0," ")))))</f>
        <v>0</v>
      </c>
      <c r="AY7" s="82" t="s">
        <v>60</v>
      </c>
      <c r="AZ7" s="91">
        <f>IF(AY7="No",0,(IF(AY7="Yes",10,(IF(AY7="Unknown",0," ")))))</f>
        <v>0</v>
      </c>
      <c r="BB7" s="82" t="s">
        <v>63</v>
      </c>
      <c r="BC7" s="91">
        <f>IF(BB7="No",0,(IF(BB7="Yes",10,(IF(BB7="Unknown",0," ")))))</f>
        <v>0</v>
      </c>
      <c r="BE7" s="82" t="s">
        <v>63</v>
      </c>
      <c r="BF7" s="91">
        <f>IF(BE7="No",0,(IF(BE7="Yes",10,(IF(BE7="Unknown",0," ")))))</f>
        <v>0</v>
      </c>
      <c r="BH7" s="82" t="s">
        <v>60</v>
      </c>
      <c r="BI7" s="91">
        <f>IF(BH7="No",0,(IF(BH7="Yes",10,(IF(BH7="Unknown",0," ")))))</f>
        <v>0</v>
      </c>
      <c r="BK7" s="82" t="s">
        <v>60</v>
      </c>
      <c r="BL7" s="91">
        <f>IF(BK7="No",0,(IF(BK7="Yes",10,(IF(BK7="Unknown",0," ")))))</f>
        <v>0</v>
      </c>
      <c r="BM7" s="147"/>
      <c r="BN7" s="82" t="s">
        <v>63</v>
      </c>
      <c r="BO7" s="91">
        <f>IF(BN7="No",0,(IF(BN7="Yes",10,(IF(BN7="Unknown",0," ")))))</f>
        <v>0</v>
      </c>
      <c r="BP7" s="147"/>
      <c r="BQ7" s="82" t="s">
        <v>63</v>
      </c>
      <c r="BR7" s="91">
        <f>IF(BQ7="No",0,(IF(BQ7="Yes",10,(IF(BQ7="Unknown",0," ")))))</f>
        <v>0</v>
      </c>
      <c r="BT7" s="82" t="s">
        <v>60</v>
      </c>
      <c r="BU7" s="91">
        <f>IF(BT7="No",0,(IF(BT7="Yes",10,(IF(BT7="Unknown",0," ")))))</f>
        <v>0</v>
      </c>
      <c r="BW7" s="82" t="s">
        <v>63</v>
      </c>
      <c r="BX7" s="91">
        <f>IF(BW7="No",0,(IF(BW7="Yes",10,(IF(BW7="Unknown",0," ")))))</f>
        <v>0</v>
      </c>
      <c r="BZ7" s="82" t="s">
        <v>60</v>
      </c>
      <c r="CA7" s="91">
        <f>IF(BZ7="No",0,(IF(BZ7="Yes",10,(IF(BZ7="Unknown",0," ")))))</f>
        <v>0</v>
      </c>
      <c r="CC7" s="82" t="s">
        <v>60</v>
      </c>
      <c r="CD7" s="91">
        <f>IF(CC7="No",0,(IF(CC7="Yes",10,(IF(CC7="Unknown",0," ")))))</f>
        <v>0</v>
      </c>
      <c r="CE7" s="147"/>
      <c r="CF7" s="82" t="s">
        <v>63</v>
      </c>
      <c r="CG7" s="91">
        <f>IF(CF7="No",0,(IF(CF7="Yes",10,(IF(CF7="Unknown",0," ")))))</f>
        <v>0</v>
      </c>
      <c r="CI7" s="82" t="s">
        <v>63</v>
      </c>
      <c r="CJ7" s="91">
        <f>IF(CI7="No",0,(IF(CI7="Yes",10,(IF(CI7="Unknown",0," ")))))</f>
        <v>0</v>
      </c>
      <c r="CL7" s="82" t="s">
        <v>63</v>
      </c>
      <c r="CM7" s="91">
        <f>IF(CL7="No",0,(IF(CL7="Yes",10,(IF(CL7="Unknown",0," ")))))</f>
        <v>0</v>
      </c>
      <c r="CO7" s="82" t="s">
        <v>63</v>
      </c>
      <c r="CP7" s="91">
        <f>IF(CO7="No",0,(IF(CO7="Yes",10,(IF(CO7="Unknown",0," ")))))</f>
        <v>0</v>
      </c>
    </row>
    <row r="8" spans="2:94">
      <c r="B8" s="72"/>
      <c r="C8" s="73" t="s">
        <v>61</v>
      </c>
      <c r="D8" s="120" t="s">
        <v>112</v>
      </c>
      <c r="E8" s="152"/>
      <c r="F8" s="82"/>
      <c r="G8" s="75" t="str">
        <f>IF(F7="No","N/A",IF(F7="Unknown","N/A",IF(F8="No",0,(IF(F8="Yes",10,IF(F8="Sometimes",5,(IF(F8="Unknown",0," "))))))))</f>
        <v>N/A</v>
      </c>
      <c r="H8" s="189"/>
      <c r="I8" s="82"/>
      <c r="J8" s="75" t="str">
        <f>IF(I7="No","N/A",IF(I7="Unknown","N/A",IF(I8="No",0,(IF(I8="Yes",10,IF(I8="Sometimes",5,(IF(I8="Unknown",0," "))))))))</f>
        <v>N/A</v>
      </c>
      <c r="K8" s="189"/>
      <c r="L8" s="82"/>
      <c r="M8" s="75" t="str">
        <f>IF(L7="No","N/A",IF(L7="Unknown","N/A",IF(L8="No",0,(IF(L8="Yes",10,IF(L8="Sometimes",5,(IF(L8="Unknown",0," "))))))))</f>
        <v>N/A</v>
      </c>
      <c r="O8" s="82"/>
      <c r="P8" s="75" t="str">
        <f>IF(O7="No","N/A",IF(O7="Unknown","N/A",IF(O8="No",0,(IF(O8="Yes",10,IF(O8="Sometimes",5,(IF(O8="Unknown",0," "))))))))</f>
        <v>N/A</v>
      </c>
      <c r="R8" s="82"/>
      <c r="S8" s="75" t="str">
        <f>IF(R7="No","N/A",IF(R7="Unknown","N/A",IF(R8="No",0,(IF(R8="Yes",10,IF(R8="Sometimes",5,(IF(R8="Unknown",0," "))))))))</f>
        <v>N/A</v>
      </c>
      <c r="U8" s="82"/>
      <c r="V8" s="75" t="str">
        <f>IF(U7="No","N/A",IF(U7="Unknown","N/A",IF(U8="No",0,(IF(U8="Yes",10,IF(U8="Sometimes",5,(IF(U8="Unknown",0," "))))))))</f>
        <v>N/A</v>
      </c>
      <c r="X8" s="82"/>
      <c r="Y8" s="75" t="str">
        <f>IF(X7="No","N/A",IF(X7="Unknown","N/A",IF(X8="No",0,(IF(X8="Yes",10,IF(X8="Sometimes",5,(IF(X8="Unknown",0," "))))))))</f>
        <v>N/A</v>
      </c>
      <c r="AA8" s="82"/>
      <c r="AB8" s="75" t="str">
        <f>IF(AA7="No","N/A",IF(AA7="Unknown","N/A",IF(AA8="No",0,(IF(AA8="Yes",10,IF(AA8="Sometimes",5,(IF(AA8="Unknown",0," "))))))))</f>
        <v>N/A</v>
      </c>
      <c r="AD8" s="82"/>
      <c r="AE8" s="75" t="str">
        <f>IF(AD7="No","N/A",IF(AD7="Unknown","N/A",IF(AD8="No",0,(IF(AD8="Yes",10,IF(AD8="Sometimes",5,(IF(AD8="Unknown",0," "))))))))</f>
        <v>N/A</v>
      </c>
      <c r="AG8" s="82"/>
      <c r="AH8" s="75" t="str">
        <f>IF(AG7="No","N/A",IF(AG7="Unknown","N/A",IF(AG8="No",0,(IF(AG8="Yes",10,IF(AG8="Sometimes",5,(IF(AG8="Unknown",0," "))))))))</f>
        <v>N/A</v>
      </c>
      <c r="AJ8" s="82"/>
      <c r="AK8" s="75" t="str">
        <f>IF(AJ7="No","N/A",IF(AJ7="Unknown","N/A",IF(AJ8="No",0,(IF(AJ8="Yes",10,IF(AJ8="Sometimes",5,(IF(AJ8="Unknown",0," "))))))))</f>
        <v>N/A</v>
      </c>
      <c r="AM8" s="82"/>
      <c r="AN8" s="75" t="str">
        <f>IF(AM7="No","N/A",IF(AM7="Unknown","N/A",IF(AM8="No",0,(IF(AM8="Yes",10,IF(AM8="Sometimes",5,(IF(AM8="Unknown",0," "))))))))</f>
        <v>N/A</v>
      </c>
      <c r="AP8" s="82"/>
      <c r="AQ8" s="75" t="str">
        <f>IF(AP7="No","N/A",IF(AP7="Unknown","N/A",IF(AP8="No",0,(IF(AP8="Yes",10,IF(AP8="Sometimes",5,(IF(AP8="Unknown",0," "))))))))</f>
        <v>N/A</v>
      </c>
      <c r="AS8" s="82" t="s">
        <v>63</v>
      </c>
      <c r="AT8" s="75">
        <f>IF(AS7="No","N/A",IF(AS7="Unknown","N/A",IF(AS8="No",0,(IF(AS8="Yes",10,IF(AS8="Sometimes",5,(IF(AS8="Unknown",0," "))))))))</f>
        <v>0</v>
      </c>
      <c r="AV8" s="82"/>
      <c r="AW8" s="75" t="str">
        <f>IF(AV7="No","N/A",IF(AV7="Unknown","N/A",IF(AV8="No",0,(IF(AV8="Yes",10,IF(AV8="Sometimes",5,(IF(AV8="Unknown",0," "))))))))</f>
        <v>N/A</v>
      </c>
      <c r="AY8" s="82"/>
      <c r="AZ8" s="75" t="str">
        <f>IF(AY7="No","N/A",IF(AY7="Unknown","N/A",IF(AY8="No",0,(IF(AY8="Yes",10,IF(AY8="Sometimes",5,(IF(AY8="Unknown",0," "))))))))</f>
        <v>N/A</v>
      </c>
      <c r="BB8" s="82"/>
      <c r="BC8" s="75" t="str">
        <f>IF(BB7="No","N/A",IF(BB7="Unknown","N/A",IF(BB8="No",0,(IF(BB8="Yes",10,IF(BB8="Sometimes",5,(IF(BB8="Unknown",0," "))))))))</f>
        <v>N/A</v>
      </c>
      <c r="BE8" s="82"/>
      <c r="BF8" s="75" t="str">
        <f>IF(BE7="No","N/A",IF(BE7="Unknown","N/A",IF(BE8="No",0,(IF(BE8="Yes",10,IF(BE8="Sometimes",5,(IF(BE8="Unknown",0," "))))))))</f>
        <v>N/A</v>
      </c>
      <c r="BH8" s="82"/>
      <c r="BI8" s="75" t="str">
        <f>IF(BH7="No","N/A",IF(BH7="Unknown","N/A",IF(BH8="No",0,(IF(BH8="Yes",10,IF(BH8="Sometimes",5,(IF(BH8="Unknown",0," "))))))))</f>
        <v>N/A</v>
      </c>
      <c r="BK8" s="82"/>
      <c r="BL8" s="75" t="str">
        <f>IF(BK7="No","N/A",IF(BK7="Unknown","N/A",IF(BK8="No",0,(IF(BK8="Yes",10,IF(BK8="Sometimes",5,(IF(BK8="Unknown",0," "))))))))</f>
        <v>N/A</v>
      </c>
      <c r="BM8" s="147"/>
      <c r="BN8" s="82"/>
      <c r="BO8" s="75" t="str">
        <f>IF(BN7="No","N/A",IF(BN7="Unknown","N/A",IF(BN8="No",0,(IF(BN8="Yes",10,IF(BN8="Sometimes",5,(IF(BN8="Unknown",0," "))))))))</f>
        <v>N/A</v>
      </c>
      <c r="BP8" s="147"/>
      <c r="BQ8" s="82"/>
      <c r="BR8" s="75" t="str">
        <f>IF(BQ7="No","N/A",IF(BQ7="Unknown","N/A",IF(BQ8="No",0,(IF(BQ8="Yes",10,IF(BQ8="Sometimes",5,(IF(BQ8="Unknown",0," "))))))))</f>
        <v>N/A</v>
      </c>
      <c r="BT8" s="82"/>
      <c r="BU8" s="75" t="str">
        <f>IF(BT7="No","N/A",IF(BT7="Unknown","N/A",IF(BT8="No",0,(IF(BT8="Yes",10,IF(BT8="Sometimes",5,(IF(BT8="Unknown",0," "))))))))</f>
        <v>N/A</v>
      </c>
      <c r="BW8" s="82" t="s">
        <v>63</v>
      </c>
      <c r="BX8" s="75" t="str">
        <f>IF(BW7="No","N/A",IF(BW7="Unknown","N/A",IF(BW8="No",0,(IF(BW8="Yes",10,IF(BW8="Sometimes",5,(IF(BW8="Unknown",0," "))))))))</f>
        <v>N/A</v>
      </c>
      <c r="BZ8" s="82"/>
      <c r="CA8" s="75" t="str">
        <f>IF(BZ7="No","N/A",IF(BZ7="Unknown","N/A",IF(BZ8="No",0,(IF(BZ8="Yes",10,IF(BZ8="Sometimes",5,(IF(BZ8="Unknown",0," "))))))))</f>
        <v>N/A</v>
      </c>
      <c r="CC8" s="82"/>
      <c r="CD8" s="75" t="str">
        <f>IF(CC7="No","N/A",IF(CC7="Unknown","N/A",IF(CC8="No",0,(IF(CC8="Yes",10,IF(CC8="Sometimes",5,(IF(CC8="Unknown",0," "))))))))</f>
        <v>N/A</v>
      </c>
      <c r="CE8" s="147"/>
      <c r="CF8" s="82"/>
      <c r="CG8" s="75" t="str">
        <f>IF(CF7="No","N/A",IF(CF7="Unknown","N/A",IF(CF8="No",0,(IF(CF8="Yes",10,IF(CF8="Sometimes",5,(IF(CF8="Unknown",0," "))))))))</f>
        <v>N/A</v>
      </c>
      <c r="CI8" s="82"/>
      <c r="CJ8" s="75" t="str">
        <f>IF(CI7="No","N/A",IF(CI7="Unknown","N/A",IF(CI8="No",0,(IF(CI8="Yes",10,IF(CI8="Sometimes",5,(IF(CI8="Unknown",0," "))))))))</f>
        <v>N/A</v>
      </c>
      <c r="CL8" s="82"/>
      <c r="CM8" s="75" t="str">
        <f>IF(CL7="No","N/A",IF(CL7="Unknown","N/A",IF(CL8="No",0,(IF(CL8="Yes",10,IF(CL8="Sometimes",5,(IF(CL8="Unknown",0," "))))))))</f>
        <v>N/A</v>
      </c>
      <c r="CO8" s="82"/>
      <c r="CP8" s="75" t="str">
        <f>IF(CO7="No","N/A",IF(CO7="Unknown","N/A",IF(CO8="No",0,(IF(CO8="Yes",10,IF(CO8="Sometimes",5,(IF(CO8="Unknown",0," "))))))))</f>
        <v>N/A</v>
      </c>
    </row>
    <row r="9" spans="2:94">
      <c r="B9" s="76" t="s">
        <v>74</v>
      </c>
      <c r="C9" s="121" t="s">
        <v>113</v>
      </c>
      <c r="D9" s="62"/>
      <c r="E9" s="153"/>
      <c r="F9" s="138"/>
      <c r="G9" s="139"/>
      <c r="H9" s="190"/>
      <c r="I9" s="138"/>
      <c r="J9" s="139"/>
      <c r="K9" s="190"/>
      <c r="L9" s="138"/>
      <c r="M9" s="139"/>
      <c r="O9" s="138"/>
      <c r="P9" s="139"/>
      <c r="R9" s="138"/>
      <c r="S9" s="139"/>
      <c r="U9" s="138"/>
      <c r="V9" s="139"/>
      <c r="X9" s="138"/>
      <c r="Y9" s="139"/>
      <c r="AA9" s="138"/>
      <c r="AB9" s="139"/>
      <c r="AD9" s="138"/>
      <c r="AE9" s="139"/>
      <c r="AG9" s="138"/>
      <c r="AH9" s="139"/>
      <c r="AJ9" s="138"/>
      <c r="AK9" s="139"/>
      <c r="AM9" s="138"/>
      <c r="AN9" s="139"/>
      <c r="AP9" s="138"/>
      <c r="AQ9" s="139"/>
      <c r="AS9" s="138"/>
      <c r="AT9" s="139"/>
      <c r="AV9" s="138"/>
      <c r="AW9" s="139"/>
      <c r="AY9" s="138"/>
      <c r="AZ9" s="139"/>
      <c r="BB9" s="138"/>
      <c r="BC9" s="139"/>
      <c r="BE9" s="138"/>
      <c r="BF9" s="139"/>
      <c r="BH9" s="138"/>
      <c r="BI9" s="139"/>
      <c r="BK9" s="138"/>
      <c r="BL9" s="139"/>
      <c r="BM9" s="147"/>
      <c r="BN9" s="138"/>
      <c r="BO9" s="139"/>
      <c r="BP9" s="147"/>
      <c r="BQ9" s="138"/>
      <c r="BR9" s="139"/>
      <c r="BT9" s="138"/>
      <c r="BU9" s="139"/>
      <c r="BW9" s="138"/>
      <c r="BX9" s="139"/>
      <c r="BZ9" s="138"/>
      <c r="CA9" s="139"/>
      <c r="CC9" s="138"/>
      <c r="CD9" s="139"/>
      <c r="CE9" s="190"/>
      <c r="CF9" s="138"/>
      <c r="CG9" s="139"/>
      <c r="CI9" s="138"/>
      <c r="CJ9" s="139"/>
      <c r="CL9" s="138"/>
      <c r="CM9" s="139"/>
      <c r="CO9" s="138"/>
      <c r="CP9" s="139"/>
    </row>
    <row r="10" spans="2:94" ht="46.9">
      <c r="B10" s="76"/>
      <c r="C10" s="86" t="s">
        <v>57</v>
      </c>
      <c r="D10" s="89" t="s">
        <v>114</v>
      </c>
      <c r="E10" s="154"/>
      <c r="F10" s="82" t="s">
        <v>59</v>
      </c>
      <c r="G10" s="83">
        <f>IF(F10="No",0,(IF(F10="Yes",5," ")))</f>
        <v>5</v>
      </c>
      <c r="H10" s="147"/>
      <c r="I10" s="82" t="s">
        <v>60</v>
      </c>
      <c r="J10" s="83">
        <f>IF(I10="No",0,(IF(I10="Yes",5," ")))</f>
        <v>0</v>
      </c>
      <c r="K10" s="147"/>
      <c r="L10" s="82" t="s">
        <v>59</v>
      </c>
      <c r="M10" s="83">
        <f>IF(L10="No",0,(IF(L10="Yes",5," ")))</f>
        <v>5</v>
      </c>
      <c r="O10" s="82" t="s">
        <v>60</v>
      </c>
      <c r="P10" s="83">
        <f>IF(O10="No",0,(IF(O10="Yes",5," ")))</f>
        <v>0</v>
      </c>
      <c r="R10" s="82" t="s">
        <v>59</v>
      </c>
      <c r="S10" s="83">
        <f>IF(R10="No",0,(IF(R10="Yes",5," ")))</f>
        <v>5</v>
      </c>
      <c r="U10" s="82" t="s">
        <v>59</v>
      </c>
      <c r="V10" s="83">
        <f>IF(U10="No",0,(IF(U10="Yes",5," ")))</f>
        <v>5</v>
      </c>
      <c r="X10" s="82" t="s">
        <v>59</v>
      </c>
      <c r="Y10" s="83">
        <f>IF(X10="No",0,(IF(X10="Yes",5," ")))</f>
        <v>5</v>
      </c>
      <c r="AA10" s="82" t="s">
        <v>59</v>
      </c>
      <c r="AB10" s="83">
        <f>IF(AA10="No",0,(IF(AA10="Yes",5," ")))</f>
        <v>5</v>
      </c>
      <c r="AD10" s="82" t="s">
        <v>59</v>
      </c>
      <c r="AE10" s="83">
        <f>IF(AD10="No",0,(IF(AD10="Yes",5," ")))</f>
        <v>5</v>
      </c>
      <c r="AG10" s="82" t="s">
        <v>59</v>
      </c>
      <c r="AH10" s="83">
        <f>IF(AG10="No",0,(IF(AG10="Yes",5," ")))</f>
        <v>5</v>
      </c>
      <c r="AJ10" s="82" t="s">
        <v>60</v>
      </c>
      <c r="AK10" s="83">
        <f>IF(AJ10="No",0,(IF(AJ10="Yes",5," ")))</f>
        <v>0</v>
      </c>
      <c r="AM10" s="82" t="s">
        <v>60</v>
      </c>
      <c r="AN10" s="83">
        <f>IF(AM10="No",0,(IF(AM10="Yes",5," ")))</f>
        <v>0</v>
      </c>
      <c r="AP10" s="82" t="s">
        <v>59</v>
      </c>
      <c r="AQ10" s="83">
        <f>IF(AP10="No",0,(IF(AP10="Yes",5," ")))</f>
        <v>5</v>
      </c>
      <c r="AS10" s="82" t="s">
        <v>59</v>
      </c>
      <c r="AT10" s="83">
        <f>IF(AS10="No",0,(IF(AS10="Yes",5," ")))</f>
        <v>5</v>
      </c>
      <c r="AV10" s="82" t="s">
        <v>60</v>
      </c>
      <c r="AW10" s="83">
        <f>IF(AV10="No",0,(IF(AV10="Yes",5," ")))</f>
        <v>0</v>
      </c>
      <c r="AY10" s="82" t="s">
        <v>60</v>
      </c>
      <c r="AZ10" s="83">
        <f>IF(AY10="No",0,(IF(AY10="Yes",5," ")))</f>
        <v>0</v>
      </c>
      <c r="BB10" s="82" t="s">
        <v>59</v>
      </c>
      <c r="BC10" s="83">
        <f>IF(BB10="No",0,(IF(BB10="Yes",5," ")))</f>
        <v>5</v>
      </c>
      <c r="BE10" s="82" t="s">
        <v>59</v>
      </c>
      <c r="BF10" s="83">
        <f>IF(BE10="No",0,(IF(BE10="Yes",5," ")))</f>
        <v>5</v>
      </c>
      <c r="BH10" s="82" t="s">
        <v>59</v>
      </c>
      <c r="BI10" s="83">
        <f>IF(BH10="No",0,(IF(BH10="Yes",5," ")))</f>
        <v>5</v>
      </c>
      <c r="BK10" s="82" t="s">
        <v>60</v>
      </c>
      <c r="BL10" s="83">
        <f>IF(BK10="No",0,(IF(BK10="Yes",5," ")))</f>
        <v>0</v>
      </c>
      <c r="BM10" s="147"/>
      <c r="BN10" s="82" t="s">
        <v>59</v>
      </c>
      <c r="BO10" s="83">
        <f>IF(BN10="No",0,(IF(BN10="Yes",5," ")))</f>
        <v>5</v>
      </c>
      <c r="BP10" s="147"/>
      <c r="BQ10" s="82" t="s">
        <v>59</v>
      </c>
      <c r="BR10" s="83">
        <f>IF(BQ10="No",0,(IF(BQ10="Yes",5," ")))</f>
        <v>5</v>
      </c>
      <c r="BT10" s="82" t="s">
        <v>60</v>
      </c>
      <c r="BU10" s="83">
        <f>IF(BT10="No",0,(IF(BT10="Yes",5," ")))</f>
        <v>0</v>
      </c>
      <c r="BW10" s="82" t="s">
        <v>59</v>
      </c>
      <c r="BX10" s="83">
        <f>IF(BW10="No",0,(IF(BW10="Yes",5," ")))</f>
        <v>5</v>
      </c>
      <c r="BZ10" s="82" t="s">
        <v>59</v>
      </c>
      <c r="CA10" s="83">
        <f>IF(BZ10="No",0,(IF(BZ10="Yes",5," ")))</f>
        <v>5</v>
      </c>
      <c r="CC10" s="82" t="s">
        <v>59</v>
      </c>
      <c r="CD10" s="83">
        <f>IF(CC10="No",0,(IF(CC10="Yes",5," ")))</f>
        <v>5</v>
      </c>
      <c r="CE10" s="147"/>
      <c r="CF10" s="82" t="s">
        <v>59</v>
      </c>
      <c r="CG10" s="83">
        <f>IF(CF10="No",0,(IF(CF10="Yes",5," ")))</f>
        <v>5</v>
      </c>
      <c r="CI10" s="82" t="s">
        <v>60</v>
      </c>
      <c r="CJ10" s="83">
        <f>IF(CI10="No",0,(IF(CI10="Yes",5," ")))</f>
        <v>0</v>
      </c>
      <c r="CL10" s="82" t="s">
        <v>59</v>
      </c>
      <c r="CM10" s="83">
        <f>IF(CL10="No",0,(IF(CL10="Yes",5," ")))</f>
        <v>5</v>
      </c>
      <c r="CO10" s="82" t="s">
        <v>59</v>
      </c>
      <c r="CP10" s="83">
        <f>IF(CO10="No",0,(IF(CO10="Yes",5," ")))</f>
        <v>5</v>
      </c>
    </row>
    <row r="11" spans="2:94">
      <c r="B11" s="76"/>
      <c r="C11" s="86" t="s">
        <v>61</v>
      </c>
      <c r="D11" s="122" t="s">
        <v>115</v>
      </c>
      <c r="E11" s="155"/>
      <c r="F11" s="82" t="s">
        <v>59</v>
      </c>
      <c r="G11" s="140">
        <f>IF(F10="No","N/A",IF(F11="No",0,(IF(F11="Yes",10,IF(F11="Sometimes",5,(IF(F11="Unknown",0," ")))))))</f>
        <v>10</v>
      </c>
      <c r="H11" s="147"/>
      <c r="I11" s="82"/>
      <c r="J11" s="140" t="str">
        <f>IF(I10="No","N/A",IF(I11="No",0,(IF(I11="Yes",10,IF(I11="Sometimes",5,(IF(I11="Unknown",0," ")))))))</f>
        <v>N/A</v>
      </c>
      <c r="K11" s="147"/>
      <c r="L11" s="82" t="s">
        <v>59</v>
      </c>
      <c r="M11" s="140">
        <f>IF(L10="No","N/A",IF(L11="No",0,(IF(L11="Yes",10,IF(L11="Sometimes",5,(IF(L11="Unknown",0," ")))))))</f>
        <v>10</v>
      </c>
      <c r="O11" s="82"/>
      <c r="P11" s="140" t="str">
        <f>IF(O10="No","N/A",IF(O11="No",0,(IF(O11="Yes",10,IF(O11="Sometimes",5,(IF(O11="Unknown",0," ")))))))</f>
        <v>N/A</v>
      </c>
      <c r="R11" s="82" t="s">
        <v>60</v>
      </c>
      <c r="S11" s="140">
        <f>IF(R10="No","N/A",IF(R11="No",0,(IF(R11="Yes",10,IF(R11="Sometimes",5,(IF(R11="Unknown",0," ")))))))</f>
        <v>0</v>
      </c>
      <c r="U11" s="82" t="s">
        <v>60</v>
      </c>
      <c r="V11" s="140">
        <f>IF(U10="No","N/A",IF(U11="No",0,(IF(U11="Yes",10,IF(U11="Sometimes",5,(IF(U11="Unknown",0," ")))))))</f>
        <v>0</v>
      </c>
      <c r="X11" s="82" t="s">
        <v>60</v>
      </c>
      <c r="Y11" s="140">
        <f>IF(X10="No","N/A",IF(X11="No",0,(IF(X11="Yes",10,IF(X11="Sometimes",5,(IF(X11="Unknown",0," ")))))))</f>
        <v>0</v>
      </c>
      <c r="AA11" s="82" t="s">
        <v>116</v>
      </c>
      <c r="AB11" s="140">
        <f>IF(AA10="No","N/A",IF(AA11="No",0,(IF(AA11="Yes",10,IF(AA11="Sometimes",5,(IF(AA11="Unknown",0," ")))))))</f>
        <v>5</v>
      </c>
      <c r="AD11" s="82" t="s">
        <v>59</v>
      </c>
      <c r="AE11" s="140">
        <f>IF(AD10="No","N/A",IF(AD11="No",0,(IF(AD11="Yes",10,IF(AD11="Sometimes",5,(IF(AD11="Unknown",0," ")))))))</f>
        <v>10</v>
      </c>
      <c r="AG11" s="82" t="s">
        <v>59</v>
      </c>
      <c r="AH11" s="140">
        <f>IF(AG10="No","N/A",IF(AG11="No",0,(IF(AG11="Yes",10,IF(AG11="Sometimes",5,(IF(AG11="Unknown",0," ")))))))</f>
        <v>10</v>
      </c>
      <c r="AJ11" s="82"/>
      <c r="AK11" s="140" t="str">
        <f>IF(AJ10="No","N/A",IF(AJ11="No",0,(IF(AJ11="Yes",10,IF(AJ11="Sometimes",5,(IF(AJ11="Unknown",0," ")))))))</f>
        <v>N/A</v>
      </c>
      <c r="AM11" s="82"/>
      <c r="AN11" s="140" t="str">
        <f>IF(AM10="No","N/A",IF(AM11="No",0,(IF(AM11="Yes",10,IF(AM11="Sometimes",5,(IF(AM11="Unknown",0," ")))))))</f>
        <v>N/A</v>
      </c>
      <c r="AP11" s="82" t="s">
        <v>60</v>
      </c>
      <c r="AQ11" s="140">
        <f>IF(AP10="No","N/A",IF(AP11="No",0,(IF(AP11="Yes",10,IF(AP11="Sometimes",5,(IF(AP11="Unknown",0," ")))))))</f>
        <v>0</v>
      </c>
      <c r="AS11" s="82" t="s">
        <v>59</v>
      </c>
      <c r="AT11" s="140">
        <f>IF(AS10="No","N/A",IF(AS11="No",0,(IF(AS11="Yes",10,IF(AS11="Sometimes",5,(IF(AS11="Unknown",0," ")))))))</f>
        <v>10</v>
      </c>
      <c r="AV11" s="82" t="s">
        <v>63</v>
      </c>
      <c r="AW11" s="140" t="str">
        <f>IF(AV10="No","N/A",IF(AV11="No",0,(IF(AV11="Yes",10,IF(AV11="Sometimes",5,(IF(AV11="Unknown",0," ")))))))</f>
        <v>N/A</v>
      </c>
      <c r="AY11" s="82"/>
      <c r="AZ11" s="140" t="str">
        <f>IF(AY10="No","N/A",IF(AY11="No",0,(IF(AY11="Yes",10,IF(AY11="Sometimes",5,(IF(AY11="Unknown",0," ")))))))</f>
        <v>N/A</v>
      </c>
      <c r="BB11" s="82" t="s">
        <v>60</v>
      </c>
      <c r="BC11" s="140">
        <f>IF(BB10="No","N/A",IF(BB11="No",0,(IF(BB11="Yes",10,IF(BB11="Sometimes",5,(IF(BB11="Unknown",0," ")))))))</f>
        <v>0</v>
      </c>
      <c r="BE11" s="82" t="s">
        <v>116</v>
      </c>
      <c r="BF11" s="140">
        <f>IF(BE10="No","N/A",IF(BE11="No",0,(IF(BE11="Yes",10,IF(BE11="Sometimes",5,(IF(BE11="Unknown",0," ")))))))</f>
        <v>5</v>
      </c>
      <c r="BH11" s="82" t="s">
        <v>59</v>
      </c>
      <c r="BI11" s="140">
        <f>IF(BH10="No","N/A",IF(BH11="No",0,(IF(BH11="Yes",10,IF(BH11="Sometimes",5,(IF(BH11="Unknown",0," ")))))))</f>
        <v>10</v>
      </c>
      <c r="BK11" s="82"/>
      <c r="BL11" s="140" t="str">
        <f>IF(BK10="No","N/A",IF(BK11="No",0,(IF(BK11="Yes",10,IF(BK11="Sometimes",5,(IF(BK11="Unknown",0," ")))))))</f>
        <v>N/A</v>
      </c>
      <c r="BM11" s="147"/>
      <c r="BN11" s="82" t="s">
        <v>60</v>
      </c>
      <c r="BO11" s="140">
        <f>IF(BN10="No","N/A",IF(BN11="No",0,(IF(BN11="Yes",10,IF(BN11="Sometimes",5,(IF(BN11="Unknown",0," ")))))))</f>
        <v>0</v>
      </c>
      <c r="BP11" s="147"/>
      <c r="BQ11" s="82" t="s">
        <v>59</v>
      </c>
      <c r="BR11" s="140">
        <f>IF(BQ10="No","N/A",IF(BQ11="No",0,(IF(BQ11="Yes",10,IF(BQ11="Sometimes",5,(IF(BQ11="Unknown",0," ")))))))</f>
        <v>10</v>
      </c>
      <c r="BT11" s="82"/>
      <c r="BU11" s="140" t="str">
        <f>IF(BT10="No","N/A",IF(BT11="No",0,(IF(BT11="Yes",10,IF(BT11="Sometimes",5,(IF(BT11="Unknown",0," ")))))))</f>
        <v>N/A</v>
      </c>
      <c r="BW11" s="82" t="s">
        <v>60</v>
      </c>
      <c r="BX11" s="140">
        <f>IF(BW10="No","N/A",IF(BW11="No",0,(IF(BW11="Yes",10,IF(BW11="Sometimes",5,(IF(BW11="Unknown",0," ")))))))</f>
        <v>0</v>
      </c>
      <c r="BZ11" s="82" t="s">
        <v>60</v>
      </c>
      <c r="CA11" s="140">
        <f>IF(BZ10="No","N/A",IF(BZ11="No",0,(IF(BZ11="Yes",10,IF(BZ11="Sometimes",5,(IF(BZ11="Unknown",0," ")))))))</f>
        <v>0</v>
      </c>
      <c r="CC11" s="82" t="s">
        <v>60</v>
      </c>
      <c r="CD11" s="140">
        <f>IF(CC10="No","N/A",IF(CC11="No",0,(IF(CC11="Yes",10,IF(CC11="Sometimes",5,(IF(CC11="Unknown",0," ")))))))</f>
        <v>0</v>
      </c>
      <c r="CE11" s="147"/>
      <c r="CF11" s="82" t="s">
        <v>59</v>
      </c>
      <c r="CG11" s="140">
        <f>IF(CF10="No","N/A",IF(CF11="No",0,(IF(CF11="Yes",10,IF(CF11="Sometimes",5,(IF(CF11="Unknown",0," ")))))))</f>
        <v>10</v>
      </c>
      <c r="CI11" s="82" t="s">
        <v>63</v>
      </c>
      <c r="CJ11" s="140" t="str">
        <f>IF(CI10="No","N/A",IF(CI11="No",0,(IF(CI11="Yes",10,IF(CI11="Sometimes",5,(IF(CI11="Unknown",0," ")))))))</f>
        <v>N/A</v>
      </c>
      <c r="CL11" s="82" t="s">
        <v>60</v>
      </c>
      <c r="CM11" s="140">
        <f>IF(CL10="No","N/A",IF(CL11="No",0,(IF(CL11="Yes",10,IF(CL11="Sometimes",5,(IF(CL11="Unknown",0," ")))))))</f>
        <v>0</v>
      </c>
      <c r="CO11" s="82" t="s">
        <v>116</v>
      </c>
      <c r="CP11" s="140">
        <f>IF(CO10="No","N/A",IF(CO11="No",0,(IF(CO11="Yes",10,IF(CO11="Sometimes",5,(IF(CO11="Unknown",0," ")))))))</f>
        <v>5</v>
      </c>
    </row>
    <row r="12" spans="2:94" ht="31.15">
      <c r="B12" s="76"/>
      <c r="C12" s="86" t="s">
        <v>64</v>
      </c>
      <c r="D12" s="123" t="s">
        <v>117</v>
      </c>
      <c r="E12" s="156"/>
      <c r="F12" s="82" t="s">
        <v>60</v>
      </c>
      <c r="G12" s="140">
        <f>IF(F10="No","N/A",(IF(F12="No",0,(IF(F12="Yes",5,(IF(F12="Unknown",0," ")))))))</f>
        <v>0</v>
      </c>
      <c r="H12" s="147"/>
      <c r="I12" s="82"/>
      <c r="J12" s="140" t="str">
        <f>IF(I10="No","N/A",(IF(I12="No",0,(IF(I12="Yes",5,(IF(I12="Unknown",0," ")))))))</f>
        <v>N/A</v>
      </c>
      <c r="K12" s="147"/>
      <c r="L12" s="82" t="s">
        <v>63</v>
      </c>
      <c r="M12" s="140">
        <f>IF(L10="No","N/A",(IF(L12="No",0,(IF(L12="Yes",5,(IF(L12="Unknown",0," ")))))))</f>
        <v>0</v>
      </c>
      <c r="O12" s="82" t="s">
        <v>60</v>
      </c>
      <c r="P12" s="140">
        <f>IF(O12="No",0,(IF(O12="Yes",5,(IF(O12="Unknown",0," ")))))</f>
        <v>0</v>
      </c>
      <c r="R12" s="82" t="s">
        <v>63</v>
      </c>
      <c r="S12" s="140">
        <f>IF(R12="No",0,(IF(R12="Yes",5,(IF(R12="Unknown",0," ")))))</f>
        <v>0</v>
      </c>
      <c r="U12" s="82" t="s">
        <v>59</v>
      </c>
      <c r="V12" s="140">
        <f>IF(U12="No",0,(IF(U12="Yes",5,(IF(U12="Unknown",0," ")))))</f>
        <v>5</v>
      </c>
      <c r="X12" s="82" t="s">
        <v>63</v>
      </c>
      <c r="Y12" s="140">
        <f>IF(X10="No","N/A",(IF(X12="No",0,(IF(X12="Yes",5,(IF(X12="Unknown",0," ")))))))</f>
        <v>0</v>
      </c>
      <c r="AA12" s="82" t="s">
        <v>63</v>
      </c>
      <c r="AB12" s="140">
        <f>IF(AA12="No",0,(IF(AA12="Yes",5,(IF(AA12="Unknown",0," ")))))</f>
        <v>0</v>
      </c>
      <c r="AD12" s="82" t="s">
        <v>63</v>
      </c>
      <c r="AE12" s="140">
        <f>IF(AD10="No","N/A",(IF(AD12="No",0,(IF(AD12="Yes",5,(IF(AD12="Unknown",0," ")))))))</f>
        <v>0</v>
      </c>
      <c r="AG12" s="194" t="s">
        <v>59</v>
      </c>
      <c r="AH12" s="140">
        <f>IF(AG10="No","N/A",(IF(AG12="No",0,(IF(AG12="Yes",5,(IF(AG12="Unknown",0," ")))))))</f>
        <v>5</v>
      </c>
      <c r="AJ12" s="82" t="s">
        <v>60</v>
      </c>
      <c r="AK12" s="140">
        <f>IF(AJ12="No",0,(IF(AJ12="Yes",5,(IF(AJ12="Unknown",0," ")))))</f>
        <v>0</v>
      </c>
      <c r="AM12" s="82"/>
      <c r="AN12" s="140" t="str">
        <f>IF(AM10="No","N/A",(IF(AM12="No",0,(IF(AM12="Yes",5,(IF(AM12="Unknown",0," ")))))))</f>
        <v>N/A</v>
      </c>
      <c r="AP12" s="82" t="s">
        <v>59</v>
      </c>
      <c r="AQ12" s="140">
        <f>IF(AP12="No",0,(IF(AP12="Yes",5,(IF(AP12="Unknown",0," ")))))</f>
        <v>5</v>
      </c>
      <c r="AS12" s="82" t="s">
        <v>63</v>
      </c>
      <c r="AT12" s="140">
        <f>IF(AS12="No",0,(IF(AS12="Yes",5,(IF(AS12="Unknown",0," ")))))</f>
        <v>0</v>
      </c>
      <c r="AV12" s="82" t="s">
        <v>63</v>
      </c>
      <c r="AW12" s="140" t="str">
        <f>IF(AV10="No","N/A",(IF(AV12="No",0,(IF(AV12="Yes",5,(IF(AV12="Unknown",0," ")))))))</f>
        <v>N/A</v>
      </c>
      <c r="AY12" s="82"/>
      <c r="AZ12" s="140" t="str">
        <f>IF(AY12="No",0,(IF(AY12="Yes",5,(IF(AY12="Unknown",0," ")))))</f>
        <v xml:space="preserve"> </v>
      </c>
      <c r="BB12" s="82" t="s">
        <v>59</v>
      </c>
      <c r="BC12" s="140">
        <f>IF(BB12="No",0,(IF(BB12="Yes",5,(IF(BB12="Unknown",0," ")))))</f>
        <v>5</v>
      </c>
      <c r="BE12" s="82" t="s">
        <v>60</v>
      </c>
      <c r="BF12" s="140">
        <f>IF(BE12="No",0,(IF(BE12="Yes",5,(IF(BE12="Unknown",0," ")))))</f>
        <v>0</v>
      </c>
      <c r="BH12" s="82" t="s">
        <v>63</v>
      </c>
      <c r="BI12" s="140">
        <f>IF(BH10="No","N/A",(IF(BH12="No",0,(IF(BH12="Yes",5,(IF(BH12="Unknown",0," ")))))))</f>
        <v>0</v>
      </c>
      <c r="BK12" s="82"/>
      <c r="BL12" s="140" t="str">
        <f>IF(BK10="No","N/A",(IF(BK12="No",0,(IF(BK12="Yes",5,(IF(BK12="Unknown",0," ")))))))</f>
        <v>N/A</v>
      </c>
      <c r="BM12" s="190"/>
      <c r="BN12" s="82" t="s">
        <v>63</v>
      </c>
      <c r="BO12" s="140">
        <f>IF(BN10="No","N/A",(IF(BN12="No",0,(IF(BN12="Yes",5,(IF(BN12="Unknown",0," ")))))))</f>
        <v>0</v>
      </c>
      <c r="BP12" s="190"/>
      <c r="BQ12" s="82" t="s">
        <v>59</v>
      </c>
      <c r="BR12" s="140">
        <f>IF(BQ10="No","N/A",(IF(BQ12="No",0,(IF(BQ12="Yes",5,(IF(BQ12="Unknown",0," ")))))))</f>
        <v>5</v>
      </c>
      <c r="BT12" s="82"/>
      <c r="BU12" s="140" t="str">
        <f>IF(BT12="No",0,(IF(BT12="Yes",5,(IF(BT12="Unknown",0," ")))))</f>
        <v xml:space="preserve"> </v>
      </c>
      <c r="BW12" s="82" t="s">
        <v>63</v>
      </c>
      <c r="BX12" s="140">
        <f>IF(BW10="No","N/A",(IF(BW12="No",0,(IF(BW12="Yes",5,(IF(BW12="Unknown",0," ")))))))</f>
        <v>0</v>
      </c>
      <c r="BZ12" s="82" t="s">
        <v>59</v>
      </c>
      <c r="CA12" s="140">
        <f>IF(BZ10="No","N/A",(IF(BZ12="No",0,(IF(BZ12="Yes",5,(IF(BZ12="Unknown",0," ")))))))</f>
        <v>5</v>
      </c>
      <c r="CC12" s="82" t="s">
        <v>63</v>
      </c>
      <c r="CD12" s="140">
        <f>IF(CC10="No","N/A",(IF(CC12="No",0,(IF(CC12="Yes",5,(IF(CC12="Unknown",0," ")))))))</f>
        <v>0</v>
      </c>
      <c r="CE12" s="147"/>
      <c r="CF12" s="82" t="s">
        <v>60</v>
      </c>
      <c r="CG12" s="140">
        <f>IF(CF10="No","N/A",(IF(CF12="No",0,(IF(CF12="Yes",5,(IF(CF12="Unknown",0," ")))))))</f>
        <v>0</v>
      </c>
      <c r="CI12" s="82" t="s">
        <v>63</v>
      </c>
      <c r="CJ12" s="140">
        <f>IF(CI12="No",0,(IF(CI12="Yes",5,(IF(CI12="Unknown",0," ")))))</f>
        <v>0</v>
      </c>
      <c r="CL12" s="82" t="s">
        <v>63</v>
      </c>
      <c r="CM12" s="140">
        <f>IF(CL10="No","N/A",(IF(CL12="No",0,(IF(CL12="Yes",5,(IF(CL12="Unknown",0," ")))))))</f>
        <v>0</v>
      </c>
      <c r="CO12" s="82" t="s">
        <v>60</v>
      </c>
      <c r="CP12" s="140">
        <f>IF(CO12="No",0,(IF(CO12="Yes",5,(IF(CO12="Unknown",0," ")))))</f>
        <v>0</v>
      </c>
    </row>
    <row r="13" spans="2:94">
      <c r="B13" s="63" t="s">
        <v>79</v>
      </c>
      <c r="C13" s="425" t="s">
        <v>118</v>
      </c>
      <c r="D13" s="426"/>
      <c r="E13" s="157"/>
      <c r="F13" s="141"/>
      <c r="G13" s="142"/>
      <c r="H13" s="90"/>
      <c r="I13" s="141"/>
      <c r="J13" s="142"/>
      <c r="K13" s="90"/>
      <c r="L13" s="141"/>
      <c r="M13" s="142"/>
      <c r="O13" s="141"/>
      <c r="P13" s="142"/>
      <c r="R13" s="141"/>
      <c r="S13" s="142"/>
      <c r="U13" s="141"/>
      <c r="V13" s="142"/>
      <c r="X13" s="141"/>
      <c r="Y13" s="142"/>
      <c r="AA13" s="141"/>
      <c r="AB13" s="142"/>
      <c r="AD13" s="141"/>
      <c r="AE13" s="142"/>
      <c r="AG13" s="141"/>
      <c r="AH13" s="142"/>
      <c r="AJ13" s="141"/>
      <c r="AK13" s="142"/>
      <c r="AM13" s="141"/>
      <c r="AN13" s="142"/>
      <c r="AP13" s="141"/>
      <c r="AQ13" s="142"/>
      <c r="AS13" s="141"/>
      <c r="AT13" s="142"/>
      <c r="AV13" s="141"/>
      <c r="AW13" s="142"/>
      <c r="AY13" s="141"/>
      <c r="AZ13" s="142"/>
      <c r="BB13" s="141"/>
      <c r="BC13" s="142"/>
      <c r="BE13" s="141"/>
      <c r="BF13" s="142"/>
      <c r="BH13" s="141"/>
      <c r="BI13" s="142"/>
      <c r="BK13" s="141"/>
      <c r="BL13" s="142"/>
      <c r="BM13" s="147"/>
      <c r="BN13" s="141"/>
      <c r="BO13" s="142"/>
      <c r="BP13" s="147"/>
      <c r="BQ13" s="141"/>
      <c r="BR13" s="142"/>
      <c r="BT13" s="141"/>
      <c r="BU13" s="142"/>
      <c r="BW13" s="141"/>
      <c r="BX13" s="142"/>
      <c r="BZ13" s="141"/>
      <c r="CA13" s="142"/>
      <c r="CC13" s="141"/>
      <c r="CD13" s="142"/>
      <c r="CE13" s="153"/>
      <c r="CF13" s="141"/>
      <c r="CG13" s="142"/>
      <c r="CI13" s="141"/>
      <c r="CJ13" s="142"/>
      <c r="CL13" s="141"/>
      <c r="CM13" s="142"/>
      <c r="CO13" s="141"/>
      <c r="CP13" s="142"/>
    </row>
    <row r="14" spans="2:94" ht="62.45">
      <c r="B14" s="118"/>
      <c r="C14" s="119" t="s">
        <v>57</v>
      </c>
      <c r="D14" s="93" t="s">
        <v>119</v>
      </c>
      <c r="E14" s="158"/>
      <c r="F14" s="82" t="s">
        <v>59</v>
      </c>
      <c r="G14" s="91">
        <f>IF(F14="No",0,(IF(F14="Yes",10,(IF(F14="Unknown",0," ")))))</f>
        <v>10</v>
      </c>
      <c r="H14" s="189"/>
      <c r="I14" s="82" t="s">
        <v>59</v>
      </c>
      <c r="J14" s="91">
        <f>IF(I14="No",0,(IF(I14="Yes",10,(IF(I14="Unknown",0," ")))))</f>
        <v>10</v>
      </c>
      <c r="K14" s="189"/>
      <c r="L14" s="82" t="s">
        <v>60</v>
      </c>
      <c r="M14" s="91">
        <f>IF(L14="No",0,(IF(L14="Yes",10,(IF(L14="Unknown",0," ")))))</f>
        <v>0</v>
      </c>
      <c r="O14" s="82" t="s">
        <v>63</v>
      </c>
      <c r="P14" s="91">
        <f>IF(O14="No",0,(IF(O14="Yes",10,(IF(O14="Unknown",0," ")))))</f>
        <v>0</v>
      </c>
      <c r="R14" s="82" t="s">
        <v>60</v>
      </c>
      <c r="S14" s="91">
        <f>IF(R14="No",0,(IF(R14="Yes",10,(IF(R14="Unknown",0," ")))))</f>
        <v>0</v>
      </c>
      <c r="U14" s="82" t="s">
        <v>59</v>
      </c>
      <c r="V14" s="91">
        <f>IF(U14="No",0,(IF(U14="Yes",10,(IF(U14="Unknown",0," ")))))</f>
        <v>10</v>
      </c>
      <c r="X14" s="82" t="s">
        <v>59</v>
      </c>
      <c r="Y14" s="91">
        <f>IF(X14="No",0,(IF(X14="Yes",10,(IF(X14="Unknown",0," ")))))</f>
        <v>10</v>
      </c>
      <c r="AA14" s="82" t="s">
        <v>63</v>
      </c>
      <c r="AB14" s="91">
        <f>IF(AA14="No",0,(IF(AA14="Yes",10,(IF(AA14="Unknown",0," ")))))</f>
        <v>0</v>
      </c>
      <c r="AD14" s="82" t="s">
        <v>60</v>
      </c>
      <c r="AE14" s="91">
        <f>IF(AD14="No",0,(IF(AD14="Yes",10,(IF(AD14="Unknown",0," ")))))</f>
        <v>0</v>
      </c>
      <c r="AG14" s="82" t="s">
        <v>60</v>
      </c>
      <c r="AH14" s="91">
        <f>IF(AG14="No",0,(IF(AG14="Yes",10,(IF(AG14="Unknown",0," ")))))</f>
        <v>0</v>
      </c>
      <c r="AJ14" s="82" t="s">
        <v>60</v>
      </c>
      <c r="AK14" s="91">
        <f>IF(AJ14="No",0,(IF(AJ14="Yes",10,(IF(AJ14="Unknown",0," ")))))</f>
        <v>0</v>
      </c>
      <c r="AM14" s="82" t="s">
        <v>59</v>
      </c>
      <c r="AN14" s="91">
        <f>IF(AM14="No",0,(IF(AM14="Yes",10,(IF(AM14="Unknown",0," ")))))</f>
        <v>10</v>
      </c>
      <c r="AP14" s="82" t="s">
        <v>59</v>
      </c>
      <c r="AQ14" s="91">
        <f>IF(AP14="No",0,(IF(AP14="Yes",10,(IF(AP14="Unknown",0," ")))))</f>
        <v>10</v>
      </c>
      <c r="AS14" s="82" t="s">
        <v>59</v>
      </c>
      <c r="AT14" s="91">
        <f>IF(AS14="No",0,(IF(AS14="Yes",10,(IF(AS14="Unknown",0," ")))))</f>
        <v>10</v>
      </c>
      <c r="AV14" s="82" t="s">
        <v>63</v>
      </c>
      <c r="AW14" s="91">
        <f>IF(AV14="No",0,(IF(AV14="Yes",10,(IF(AV14="Unknown",0," ")))))</f>
        <v>0</v>
      </c>
      <c r="AY14" s="82" t="s">
        <v>60</v>
      </c>
      <c r="AZ14" s="91">
        <f>IF(AY14="No",0,(IF(AY14="Yes",10,(IF(AY14="Unknown",0," ")))))</f>
        <v>0</v>
      </c>
      <c r="BB14" s="82" t="s">
        <v>59</v>
      </c>
      <c r="BC14" s="91">
        <f>IF(BB14="No",0,(IF(BB14="Yes",10,(IF(BB14="Unknown",0," ")))))</f>
        <v>10</v>
      </c>
      <c r="BE14" s="82" t="s">
        <v>59</v>
      </c>
      <c r="BF14" s="91">
        <f>IF(BE14="No",0,(IF(BE14="Yes",10,(IF(BE14="Unknown",0," ")))))</f>
        <v>10</v>
      </c>
      <c r="BH14" s="82" t="s">
        <v>60</v>
      </c>
      <c r="BI14" s="91">
        <f>IF(BH14="No",0,(IF(BH14="Yes",10,(IF(BH14="Unknown",0," ")))))</f>
        <v>0</v>
      </c>
      <c r="BK14" s="82" t="s">
        <v>60</v>
      </c>
      <c r="BL14" s="91">
        <f>IF(BK14="No",0,(IF(BK14="Yes",10,(IF(BK14="Unknown",0," ")))))</f>
        <v>0</v>
      </c>
      <c r="BM14" s="147"/>
      <c r="BN14" s="82" t="s">
        <v>59</v>
      </c>
      <c r="BO14" s="91">
        <f>IF(BN14="No",0,(IF(BN14="Yes",10,(IF(BN14="Unknown",0," ")))))</f>
        <v>10</v>
      </c>
      <c r="BP14" s="147"/>
      <c r="BQ14" s="82" t="s">
        <v>63</v>
      </c>
      <c r="BR14" s="91">
        <f>IF(BQ14="No",0,(IF(BQ14="Yes",10,(IF(BQ14="Unknown",0," ")))))</f>
        <v>0</v>
      </c>
      <c r="BT14" s="82" t="s">
        <v>59</v>
      </c>
      <c r="BU14" s="91">
        <f>IF(BT14="No",0,(IF(BT14="Yes",10,(IF(BT14="Unknown",0," ")))))</f>
        <v>10</v>
      </c>
      <c r="BW14" s="82" t="s">
        <v>63</v>
      </c>
      <c r="BX14" s="91">
        <f>IF(BW14="No",0,(IF(BW14="Yes",10,(IF(BW14="Unknown",0," ")))))</f>
        <v>0</v>
      </c>
      <c r="BZ14" s="82" t="s">
        <v>60</v>
      </c>
      <c r="CA14" s="91">
        <f>IF(BZ14="No",0,(IF(BZ14="Yes",10,(IF(BZ14="Unknown",0," ")))))</f>
        <v>0</v>
      </c>
      <c r="CC14" s="82" t="s">
        <v>59</v>
      </c>
      <c r="CD14" s="91">
        <f>IF(CC14="No",0,(IF(CC14="Yes",10,(IF(CC14="Unknown",0," ")))))</f>
        <v>10</v>
      </c>
      <c r="CE14" s="147"/>
      <c r="CF14" s="82" t="s">
        <v>59</v>
      </c>
      <c r="CG14" s="91">
        <f>IF(CF14="No",0,(IF(CF14="Yes",10,(IF(CF14="Unknown",0," ")))))</f>
        <v>10</v>
      </c>
      <c r="CI14" s="82" t="s">
        <v>59</v>
      </c>
      <c r="CJ14" s="91">
        <f>IF(CI14="No",0,(IF(CI14="Yes",10,(IF(CI14="Unknown",0," ")))))</f>
        <v>10</v>
      </c>
      <c r="CL14" s="82" t="s">
        <v>60</v>
      </c>
      <c r="CM14" s="91">
        <f>IF(CL14="No",0,(IF(CL14="Yes",10,(IF(CL14="Unknown",0," ")))))</f>
        <v>0</v>
      </c>
      <c r="CO14" s="82" t="s">
        <v>63</v>
      </c>
      <c r="CP14" s="91">
        <f>IF(CO14="No",0,(IF(CO14="Yes",10,(IF(CO14="Unknown",0," ")))))</f>
        <v>0</v>
      </c>
    </row>
    <row r="15" spans="2:94" ht="46.9">
      <c r="B15" s="118"/>
      <c r="C15" s="119" t="s">
        <v>61</v>
      </c>
      <c r="D15" s="93" t="s">
        <v>120</v>
      </c>
      <c r="E15" s="158"/>
      <c r="F15" s="82" t="s">
        <v>60</v>
      </c>
      <c r="G15" s="75">
        <f>IF(F14="No","N/A",(IF(F15="No",0,(IF(F15="Yes",5,(IF(F15="Unknown",0," ")))))))</f>
        <v>0</v>
      </c>
      <c r="H15" s="189"/>
      <c r="I15" s="82" t="s">
        <v>59</v>
      </c>
      <c r="J15" s="75">
        <f>IF(I14="No","N/A",(IF(I15="No",0,(IF(I15="Yes",5,(IF(I15="Unknown",0," ")))))))</f>
        <v>5</v>
      </c>
      <c r="K15" s="189"/>
      <c r="L15" s="82"/>
      <c r="M15" s="75" t="str">
        <f>IF(L14="No","N/A",(IF(L15="No",0,(IF(L15="Yes",5,(IF(L15="Unknown",0," ")))))))</f>
        <v>N/A</v>
      </c>
      <c r="O15" s="82"/>
      <c r="P15" s="75" t="str">
        <f>IF(O14="No","N/A",(IF(O15="No",0,(IF(O15="Yes",5,(IF(O15="Unknown",0," ")))))))</f>
        <v xml:space="preserve"> </v>
      </c>
      <c r="R15" s="82" t="s">
        <v>60</v>
      </c>
      <c r="S15" s="75" t="str">
        <f>IF(R14="No","N/A",(IF(R15="No",0,(IF(R15="Yes",5,(IF(R15="Unknown",0," ")))))))</f>
        <v>N/A</v>
      </c>
      <c r="U15" s="82" t="s">
        <v>59</v>
      </c>
      <c r="V15" s="75">
        <f>IF(U14="No","N/A",(IF(U15="No",0,(IF(U15="Yes",5,(IF(U15="Unknown",0," ")))))))</f>
        <v>5</v>
      </c>
      <c r="X15" s="82" t="s">
        <v>60</v>
      </c>
      <c r="Y15" s="75">
        <f>IF(X14="No","N/A",(IF(X15="No",0,(IF(X15="Yes",5,(IF(X15="Unknown",0," ")))))))</f>
        <v>0</v>
      </c>
      <c r="AA15" s="82" t="s">
        <v>63</v>
      </c>
      <c r="AB15" s="75">
        <f>IF(AA14="No","N/A",(IF(AA15="No",0,(IF(AA15="Yes",5,(IF(AA15="Unknown",0," ")))))))</f>
        <v>0</v>
      </c>
      <c r="AD15" s="82"/>
      <c r="AE15" s="75" t="str">
        <f>IF(AD14="No","N/A",(IF(AD15="No",0,(IF(AD15="Yes",5,(IF(AD15="Unknown",0," ")))))))</f>
        <v>N/A</v>
      </c>
      <c r="AG15" s="82"/>
      <c r="AH15" s="75" t="str">
        <f>IF(AG14="No","N/A",(IF(AG15="No",0,(IF(AG15="Yes",5,(IF(AG15="Unknown",0," ")))))))</f>
        <v>N/A</v>
      </c>
      <c r="AJ15" s="82"/>
      <c r="AK15" s="75" t="str">
        <f>IF(AJ14="No","N/A",(IF(AJ15="No",0,(IF(AJ15="Yes",5,(IF(AJ15="Unknown",0," ")))))))</f>
        <v>N/A</v>
      </c>
      <c r="AM15" s="82" t="s">
        <v>60</v>
      </c>
      <c r="AN15" s="75">
        <f>IF(AM14="No","N/A",(IF(AM15="No",0,(IF(AM15="Yes",5,(IF(AM15="Unknown",0," ")))))))</f>
        <v>0</v>
      </c>
      <c r="AP15" s="82" t="s">
        <v>59</v>
      </c>
      <c r="AQ15" s="75">
        <f>IF(AP14="No","N/A",(IF(AP15="No",0,(IF(AP15="Yes",5,(IF(AP15="Unknown",0," ")))))))</f>
        <v>5</v>
      </c>
      <c r="AS15" s="82" t="s">
        <v>59</v>
      </c>
      <c r="AT15" s="75">
        <f>IF(AS14="No","N/A",(IF(AS15="No",0,(IF(AS15="Yes",5,(IF(AS15="Unknown",0," ")))))))</f>
        <v>5</v>
      </c>
      <c r="AV15" s="82"/>
      <c r="AW15" s="75" t="str">
        <f>IF(AV14="No","N/A",(IF(AV15="No",0,(IF(AV15="Yes",5,(IF(AV15="Unknown",0," ")))))))</f>
        <v xml:space="preserve"> </v>
      </c>
      <c r="AY15" s="82"/>
      <c r="AZ15" s="75" t="str">
        <f>IF(AY14="No","N/A",(IF(AY15="No",0,(IF(AY15="Yes",5,(IF(AY15="Unknown",0," ")))))))</f>
        <v>N/A</v>
      </c>
      <c r="BB15" s="82" t="s">
        <v>63</v>
      </c>
      <c r="BC15" s="75">
        <f>IF(BB14="No","N/A",(IF(BB15="No",0,(IF(BB15="Yes",5,(IF(BB15="Unknown",0," ")))))))</f>
        <v>0</v>
      </c>
      <c r="BE15" s="82" t="s">
        <v>60</v>
      </c>
      <c r="BF15" s="75">
        <f>IF(BE14="No","N/A",(IF(BE15="No",0,(IF(BE15="Yes",5,(IF(BE15="Unknown",0," ")))))))</f>
        <v>0</v>
      </c>
      <c r="BH15" s="82"/>
      <c r="BI15" s="75" t="str">
        <f>IF(BH14="No","N/A",(IF(BH15="No",0,(IF(BH15="Yes",5,(IF(BH15="Unknown",0," ")))))))</f>
        <v>N/A</v>
      </c>
      <c r="BK15" s="82"/>
      <c r="BL15" s="75" t="str">
        <f>IF(BK14="No","N/A",(IF(BK15="No",0,(IF(BK15="Yes",5,(IF(BK15="Unknown",0," ")))))))</f>
        <v>N/A</v>
      </c>
      <c r="BM15" s="192"/>
      <c r="BN15" s="82" t="s">
        <v>60</v>
      </c>
      <c r="BO15" s="75">
        <f>IF(BN14="No","N/A",(IF(BN15="No",0,(IF(BN15="Yes",5,(IF(BN15="Unknown",0," ")))))))</f>
        <v>0</v>
      </c>
      <c r="BP15" s="192"/>
      <c r="BQ15" s="82" t="s">
        <v>63</v>
      </c>
      <c r="BR15" s="75">
        <f>IF(BQ14="No","N/A",(IF(BQ15="No",0,(IF(BQ15="Yes",5,(IF(BQ15="Unknown",0," ")))))))</f>
        <v>0</v>
      </c>
      <c r="BT15" s="82" t="s">
        <v>60</v>
      </c>
      <c r="BU15" s="75">
        <f>IF(BT14="No","N/A",(IF(BT15="No",0,(IF(BT15="Yes",5,(IF(BT15="Unknown",0," ")))))))</f>
        <v>0</v>
      </c>
      <c r="BW15" s="82"/>
      <c r="BX15" s="75" t="str">
        <f>IF(BW14="No","N/A",(IF(BW15="No",0,(IF(BW15="Yes",5,(IF(BW15="Unknown",0," ")))))))</f>
        <v xml:space="preserve"> </v>
      </c>
      <c r="BZ15" s="82"/>
      <c r="CA15" s="75" t="str">
        <f>IF(BZ14="No","N/A",(IF(BZ15="No",0,(IF(BZ15="Yes",5,(IF(BZ15="Unknown",0," ")))))))</f>
        <v>N/A</v>
      </c>
      <c r="CC15" s="82" t="s">
        <v>59</v>
      </c>
      <c r="CD15" s="75">
        <f>IF(CC14="No","N/A",(IF(CC15="No",0,(IF(CC15="Yes",5,(IF(CC15="Unknown",0," ")))))))</f>
        <v>5</v>
      </c>
      <c r="CE15" s="147"/>
      <c r="CF15" s="82" t="s">
        <v>63</v>
      </c>
      <c r="CG15" s="75">
        <f>IF(CF14="No","N/A",(IF(CF15="No",0,(IF(CF15="Yes",5,(IF(CF15="Unknown",0," ")))))))</f>
        <v>0</v>
      </c>
      <c r="CI15" s="82" t="s">
        <v>63</v>
      </c>
      <c r="CJ15" s="75">
        <f>IF(CI14="No","N/A",(IF(CI15="No",0,(IF(CI15="Yes",5,(IF(CI15="Unknown",0," ")))))))</f>
        <v>0</v>
      </c>
      <c r="CL15" s="82"/>
      <c r="CM15" s="75" t="str">
        <f>IF(CL14="No","N/A",(IF(CL15="No",0,(IF(CL15="Yes",5,(IF(CL15="Unknown",0," ")))))))</f>
        <v>N/A</v>
      </c>
      <c r="CO15" s="82" t="s">
        <v>63</v>
      </c>
      <c r="CP15" s="75">
        <f>IF(CO14="No","N/A",(IF(CO15="No",0,(IF(CO15="Yes",5,(IF(CO15="Unknown",0," ")))))))</f>
        <v>0</v>
      </c>
    </row>
    <row r="16" spans="2:94" ht="78">
      <c r="B16" s="118"/>
      <c r="C16" s="119" t="s">
        <v>64</v>
      </c>
      <c r="D16" s="108" t="s">
        <v>121</v>
      </c>
      <c r="E16" s="159"/>
      <c r="F16" s="82" t="s">
        <v>63</v>
      </c>
      <c r="G16" s="91">
        <f>IF(F16="No",0,(IF(F16="Yes",10,(IF(F16="Unknown",0," ")))))</f>
        <v>0</v>
      </c>
      <c r="H16" s="189"/>
      <c r="I16" s="82" t="s">
        <v>60</v>
      </c>
      <c r="J16" s="91">
        <f>IF(I16="No",0,(IF(I16="Yes",10,(IF(I16="Unknown",0," ")))))</f>
        <v>0</v>
      </c>
      <c r="K16" s="189"/>
      <c r="L16" s="82" t="s">
        <v>60</v>
      </c>
      <c r="M16" s="91">
        <f>IF(L16="No",0,(IF(L16="Yes",10,(IF(L16="Unknown",0," ")))))</f>
        <v>0</v>
      </c>
      <c r="O16" s="82" t="s">
        <v>59</v>
      </c>
      <c r="P16" s="91">
        <f>IF(O16="No",0,(IF(O16="Yes",10,(IF(O16="Unknown",0," ")))))</f>
        <v>10</v>
      </c>
      <c r="R16" s="82" t="s">
        <v>63</v>
      </c>
      <c r="S16" s="91">
        <f>IF(R16="No",0,(IF(R16="Yes",10,(IF(R16="Unknown",0," ")))))</f>
        <v>0</v>
      </c>
      <c r="U16" s="82" t="s">
        <v>59</v>
      </c>
      <c r="V16" s="91">
        <f>IF(U16="No",0,(IF(U16="Yes",10,(IF(U16="Unknown",0," ")))))</f>
        <v>10</v>
      </c>
      <c r="X16" s="82" t="s">
        <v>60</v>
      </c>
      <c r="Y16" s="91">
        <f>IF(X16="No",0,(IF(X16="Yes",10,(IF(X16="Unknown",0," ")))))</f>
        <v>0</v>
      </c>
      <c r="AA16" s="82" t="s">
        <v>63</v>
      </c>
      <c r="AB16" s="91">
        <f>IF(AA16="No",0,(IF(AA16="Yes",10,(IF(AA16="Unknown",0," ")))))</f>
        <v>0</v>
      </c>
      <c r="AD16" s="82" t="s">
        <v>60</v>
      </c>
      <c r="AE16" s="91">
        <f>IF(AD16="No",0,(IF(AD16="Yes",10,(IF(AD16="Unknown",0," ")))))</f>
        <v>0</v>
      </c>
      <c r="AG16" s="82" t="s">
        <v>60</v>
      </c>
      <c r="AH16" s="91">
        <f>IF(AG16="No",0,(IF(AG16="Yes",10,(IF(AG16="Unknown",0," ")))))</f>
        <v>0</v>
      </c>
      <c r="AJ16" s="82" t="s">
        <v>63</v>
      </c>
      <c r="AK16" s="91">
        <f>IF(AJ16="No",0,(IF(AJ16="Yes",10,(IF(AJ16="Unknown",0," ")))))</f>
        <v>0</v>
      </c>
      <c r="AM16" s="82" t="s">
        <v>59</v>
      </c>
      <c r="AN16" s="91">
        <f>IF(AM16="No",0,(IF(AM16="Yes",10,(IF(AM16="Unknown",0," ")))))</f>
        <v>10</v>
      </c>
      <c r="AP16" s="82" t="s">
        <v>63</v>
      </c>
      <c r="AQ16" s="91">
        <f>IF(AP16="No",0,(IF(AP16="Yes",10,(IF(AP16="Unknown",0," ")))))</f>
        <v>0</v>
      </c>
      <c r="AS16" s="82" t="s">
        <v>63</v>
      </c>
      <c r="AT16" s="91">
        <f>IF(AS16="No",0,(IF(AS16="Yes",10,(IF(AS16="Unknown",0," ")))))</f>
        <v>0</v>
      </c>
      <c r="AV16" s="82" t="s">
        <v>63</v>
      </c>
      <c r="AW16" s="91">
        <f>IF(AV16="No",0,(IF(AV16="Yes",10,(IF(AV16="Unknown",0," ")))))</f>
        <v>0</v>
      </c>
      <c r="AY16" s="82" t="s">
        <v>60</v>
      </c>
      <c r="AZ16" s="91">
        <f>IF(AY16="No",0,(IF(AY16="Yes",10,(IF(AY16="Unknown",0," ")))))</f>
        <v>0</v>
      </c>
      <c r="BB16" s="82" t="s">
        <v>63</v>
      </c>
      <c r="BC16" s="91">
        <f>IF(BB16="No",0,(IF(BB16="Yes",10,(IF(BB16="Unknown",0," ")))))</f>
        <v>0</v>
      </c>
      <c r="BE16" s="82" t="s">
        <v>63</v>
      </c>
      <c r="BF16" s="91">
        <f>IF(BE16="No",0,(IF(BE16="Yes",10,(IF(BE16="Unknown",0," ")))))</f>
        <v>0</v>
      </c>
      <c r="BH16" s="82" t="s">
        <v>60</v>
      </c>
      <c r="BI16" s="91">
        <f>IF(BH16="No",0,(IF(BH16="Yes",10,(IF(BH16="Unknown",0," ")))))</f>
        <v>0</v>
      </c>
      <c r="BK16" s="82" t="s">
        <v>60</v>
      </c>
      <c r="BL16" s="91">
        <f>IF(BK16="No",0,(IF(BK16="Yes",10,(IF(BK16="Unknown",0," ")))))</f>
        <v>0</v>
      </c>
      <c r="BM16" s="147"/>
      <c r="BN16" s="82" t="s">
        <v>59</v>
      </c>
      <c r="BO16" s="91">
        <f>IF(BN16="No",0,(IF(BN16="Yes",10,(IF(BN16="Unknown",0," ")))))</f>
        <v>10</v>
      </c>
      <c r="BP16" s="147"/>
      <c r="BQ16" s="82" t="s">
        <v>63</v>
      </c>
      <c r="BR16" s="91">
        <f>IF(BQ16="No",0,(IF(BQ16="Yes",10,(IF(BQ16="Unknown",0," ")))))</f>
        <v>0</v>
      </c>
      <c r="BT16" s="82" t="s">
        <v>60</v>
      </c>
      <c r="BU16" s="91">
        <f>IF(BT16="No",0,(IF(BT16="Yes",10,(IF(BT16="Unknown",0," ")))))</f>
        <v>0</v>
      </c>
      <c r="BW16" s="82" t="s">
        <v>63</v>
      </c>
      <c r="BX16" s="91">
        <f>IF(BW16="No",0,(IF(BW16="Yes",10,(IF(BW16="Unknown",0," ")))))</f>
        <v>0</v>
      </c>
      <c r="BZ16" s="82" t="s">
        <v>60</v>
      </c>
      <c r="CA16" s="91">
        <f>IF(BZ16="No",0,(IF(BZ16="Yes",10,(IF(BZ16="Unknown",0," ")))))</f>
        <v>0</v>
      </c>
      <c r="CC16" s="82" t="s">
        <v>59</v>
      </c>
      <c r="CD16" s="91">
        <f>IF(CC16="No",0,(IF(CC16="Yes",10,(IF(CC16="Unknown",0," ")))))</f>
        <v>10</v>
      </c>
      <c r="CE16" s="147"/>
      <c r="CF16" s="82" t="s">
        <v>63</v>
      </c>
      <c r="CG16" s="91">
        <f>IF(CF16="No",0,(IF(CF16="Yes",10,(IF(CF16="Unknown",0," ")))))</f>
        <v>0</v>
      </c>
      <c r="CI16" s="82" t="s">
        <v>63</v>
      </c>
      <c r="CJ16" s="91">
        <f>IF(CI16="No",0,(IF(CI16="Yes",10,(IF(CI16="Unknown",0," ")))))</f>
        <v>0</v>
      </c>
      <c r="CL16" s="82" t="s">
        <v>60</v>
      </c>
      <c r="CM16" s="91">
        <f>IF(CL16="No",0,(IF(CL16="Yes",10,(IF(CL16="Unknown",0," ")))))</f>
        <v>0</v>
      </c>
      <c r="CO16" s="82" t="s">
        <v>63</v>
      </c>
      <c r="CP16" s="91">
        <f>IF(CO16="No",0,(IF(CO16="Yes",10,(IF(CO16="Unknown",0," ")))))</f>
        <v>0</v>
      </c>
    </row>
    <row r="17" spans="2:94" ht="62.45">
      <c r="B17" s="118"/>
      <c r="C17" s="119" t="s">
        <v>66</v>
      </c>
      <c r="D17" s="124" t="s">
        <v>122</v>
      </c>
      <c r="E17" s="154"/>
      <c r="F17" s="82"/>
      <c r="G17" s="75" t="str">
        <f>IF(F16="No","N/A",IF(F17="No",0,(IF(F17="Yes",5,(IF(F17="Unknown",0," "))))))</f>
        <v xml:space="preserve"> </v>
      </c>
      <c r="H17" s="189"/>
      <c r="I17" s="82"/>
      <c r="J17" s="75" t="str">
        <f>IF(I16="No","N/A",IF(I17="No",0,(IF(I17="Yes",5,(IF(I17="Unknown",0," "))))))</f>
        <v>N/A</v>
      </c>
      <c r="K17" s="189"/>
      <c r="L17" s="82"/>
      <c r="M17" s="75" t="str">
        <f>IF(L16="No","N/A",IF(L17="No",0,(IF(L17="Yes",5,(IF(L17="Unknown",0," "))))))</f>
        <v>N/A</v>
      </c>
      <c r="O17" s="82" t="s">
        <v>59</v>
      </c>
      <c r="P17" s="75">
        <f>IF(O16="No","N/A",IF(O17="No",0,(IF(O17="Yes",5,(IF(O17="Unknown",0," "))))))</f>
        <v>5</v>
      </c>
      <c r="R17" s="82"/>
      <c r="S17" s="75" t="str">
        <f>IF(R16="No","N/A",IF(R17="No",0,(IF(R17="Yes",5,(IF(R17="Unknown",0," "))))))</f>
        <v xml:space="preserve"> </v>
      </c>
      <c r="U17" s="82" t="s">
        <v>59</v>
      </c>
      <c r="V17" s="75">
        <f>IF(U16="No","N/A",IF(U17="No",0,(IF(U17="Yes",5,(IF(U17="Unknown",0," "))))))</f>
        <v>5</v>
      </c>
      <c r="X17" s="82"/>
      <c r="Y17" s="75" t="str">
        <f>IF(X16="No","N/A",IF(X17="No",0,(IF(X17="Yes",5,(IF(X17="Unknown",0," "))))))</f>
        <v>N/A</v>
      </c>
      <c r="AA17" s="82"/>
      <c r="AB17" s="75" t="str">
        <f>IF(AA16="No","N/A",IF(AA17="No",0,(IF(AA17="Yes",5,(IF(AA17="Unknown",0," "))))))</f>
        <v xml:space="preserve"> </v>
      </c>
      <c r="AD17" s="82"/>
      <c r="AE17" s="75" t="str">
        <f>IF(AD16="No","N/A",IF(AD17="No",0,(IF(AD17="Yes",5,(IF(AD17="Unknown",0," "))))))</f>
        <v>N/A</v>
      </c>
      <c r="AG17" s="82"/>
      <c r="AH17" s="75" t="str">
        <f>IF(AG16="No","N/A",IF(AG17="No",0,(IF(AG17="Yes",5,(IF(AG17="Unknown",0," "))))))</f>
        <v>N/A</v>
      </c>
      <c r="AJ17" s="82"/>
      <c r="AK17" s="75" t="str">
        <f>IF(AJ16="No","N/A",IF(AJ17="No",0,(IF(AJ17="Yes",5,(IF(AJ17="Unknown",0," "))))))</f>
        <v xml:space="preserve"> </v>
      </c>
      <c r="AM17" s="82" t="s">
        <v>59</v>
      </c>
      <c r="AN17" s="75">
        <f>IF(AM16="No","N/A",IF(AM17="No",0,(IF(AM17="Yes",5,(IF(AM17="Unknown",0," "))))))</f>
        <v>5</v>
      </c>
      <c r="AP17" s="82" t="s">
        <v>63</v>
      </c>
      <c r="AQ17" s="75">
        <f>IF(AP16="No","N/A",IF(AP17="No",0,(IF(AP17="Yes",5,(IF(AP17="Unknown",0," "))))))</f>
        <v>0</v>
      </c>
      <c r="AS17" s="82" t="s">
        <v>63</v>
      </c>
      <c r="AT17" s="75">
        <f>IF(AS16="No","N/A",IF(AS17="No",0,(IF(AS17="Yes",5,(IF(AS17="Unknown",0," "))))))</f>
        <v>0</v>
      </c>
      <c r="AV17" s="82"/>
      <c r="AW17" s="75" t="str">
        <f>IF(AV16="No","N/A",IF(AV17="No",0,(IF(AV17="Yes",5,(IF(AV17="Unknown",0," "))))))</f>
        <v xml:space="preserve"> </v>
      </c>
      <c r="AY17" s="82"/>
      <c r="AZ17" s="75" t="str">
        <f>IF(AY16="No","N/A",IF(AY17="No",0,(IF(AY17="Yes",5,(IF(AY17="Unknown",0," "))))))</f>
        <v>N/A</v>
      </c>
      <c r="BB17" s="82"/>
      <c r="BC17" s="75" t="str">
        <f>IF(BB16="No","N/A",IF(BB17="No",0,(IF(BB17="Yes",5,(IF(BB17="Unknown",0," "))))))</f>
        <v xml:space="preserve"> </v>
      </c>
      <c r="BE17" s="82" t="s">
        <v>63</v>
      </c>
      <c r="BF17" s="75">
        <f>IF(BE16="No","N/A",IF(BE17="No",0,(IF(BE17="Yes",5,(IF(BE17="Unknown",0," "))))))</f>
        <v>0</v>
      </c>
      <c r="BH17" s="82"/>
      <c r="BI17" s="75" t="str">
        <f>IF(BH16="No","N/A",IF(BH17="No",0,(IF(BH17="Yes",5,(IF(BH17="Unknown",0," "))))))</f>
        <v>N/A</v>
      </c>
      <c r="BK17" s="82"/>
      <c r="BL17" s="75" t="str">
        <f>IF(BK16="No","N/A",IF(BK17="No",0,(IF(BK17="Yes",5,(IF(BK17="Unknown",0," "))))))</f>
        <v>N/A</v>
      </c>
      <c r="BM17" s="147"/>
      <c r="BN17" s="82" t="s">
        <v>60</v>
      </c>
      <c r="BO17" s="75">
        <f>IF(BN16="No","N/A",IF(BN17="No",0,(IF(BN17="Yes",5,(IF(BN17="Unknown",0," "))))))</f>
        <v>0</v>
      </c>
      <c r="BP17" s="147"/>
      <c r="BQ17" s="82"/>
      <c r="BR17" s="75" t="str">
        <f>IF(BQ16="No","N/A",IF(BQ17="No",0,(IF(BQ17="Yes",5,(IF(BQ17="Unknown",0," "))))))</f>
        <v xml:space="preserve"> </v>
      </c>
      <c r="BT17" s="82"/>
      <c r="BU17" s="75" t="str">
        <f>IF(BT16="No","N/A",IF(BT17="No",0,(IF(BT17="Yes",5,(IF(BT17="Unknown",0," "))))))</f>
        <v>N/A</v>
      </c>
      <c r="BW17" s="82"/>
      <c r="BX17" s="75" t="str">
        <f>IF(BW16="No","N/A",IF(BW17="No",0,(IF(BW17="Yes",5,(IF(BW17="Unknown",0," "))))))</f>
        <v xml:space="preserve"> </v>
      </c>
      <c r="BZ17" s="82"/>
      <c r="CA17" s="75" t="str">
        <f>IF(BZ16="No","N/A",IF(BZ17="No",0,(IF(BZ17="Yes",5,(IF(BZ17="Unknown",0," "))))))</f>
        <v>N/A</v>
      </c>
      <c r="CC17" s="82" t="s">
        <v>59</v>
      </c>
      <c r="CD17" s="75">
        <f>IF(CC16="No","N/A",IF(CC17="No",0,(IF(CC17="Yes",5,(IF(CC17="Unknown",0," "))))))</f>
        <v>5</v>
      </c>
      <c r="CE17" s="147"/>
      <c r="CF17" s="82"/>
      <c r="CG17" s="75" t="str">
        <f>IF(CF16="No","N/A",IF(CF17="No",0,(IF(CF17="Yes",5,(IF(CF17="Unknown",0," "))))))</f>
        <v xml:space="preserve"> </v>
      </c>
      <c r="CI17" s="82"/>
      <c r="CJ17" s="75" t="str">
        <f>IF(CI16="No","N/A",IF(CI17="No",0,(IF(CI17="Yes",5,(IF(CI17="Unknown",0," "))))))</f>
        <v xml:space="preserve"> </v>
      </c>
      <c r="CL17" s="82"/>
      <c r="CM17" s="75" t="str">
        <f>IF(CL16="No","N/A",IF(CL17="No",0,(IF(CL17="Yes",5,(IF(CL17="Unknown",0," "))))))</f>
        <v>N/A</v>
      </c>
      <c r="CO17" s="82"/>
      <c r="CP17" s="75" t="str">
        <f>IF(CO16="No","N/A",IF(CO17="No",0,(IF(CO17="Yes",5,(IF(CO17="Unknown",0," "))))))</f>
        <v xml:space="preserve"> </v>
      </c>
    </row>
    <row r="18" spans="2:94" ht="62.45">
      <c r="B18" s="118"/>
      <c r="C18" s="119" t="s">
        <v>72</v>
      </c>
      <c r="D18" s="96" t="s">
        <v>123</v>
      </c>
      <c r="E18" s="160"/>
      <c r="F18" s="82" t="s">
        <v>59</v>
      </c>
      <c r="G18" s="75">
        <f>IF(F18="No",0,(IF(F18="Yes",5,(IF(F18="Unknown",0," ")))))</f>
        <v>5</v>
      </c>
      <c r="H18" s="189"/>
      <c r="I18" s="82" t="s">
        <v>60</v>
      </c>
      <c r="J18" s="75">
        <f>IF(I18="No",0,(IF(I18="Yes",5,(IF(I18="Unknown",0," ")))))</f>
        <v>0</v>
      </c>
      <c r="K18" s="189"/>
      <c r="L18" s="82" t="s">
        <v>60</v>
      </c>
      <c r="M18" s="75">
        <f>IF(L18="No",0,(IF(L18="Yes",5,(IF(L18="Unknown",0," ")))))</f>
        <v>0</v>
      </c>
      <c r="O18" s="82" t="s">
        <v>59</v>
      </c>
      <c r="P18" s="75">
        <f>IF(O18="No",0,(IF(O18="Yes",5,(IF(O18="Unknown",0," ")))))</f>
        <v>5</v>
      </c>
      <c r="R18" s="82" t="s">
        <v>63</v>
      </c>
      <c r="S18" s="75">
        <f>IF(R18="No",0,(IF(R18="Yes",5,(IF(R18="Unknown",0," ")))))</f>
        <v>0</v>
      </c>
      <c r="U18" s="82" t="s">
        <v>59</v>
      </c>
      <c r="V18" s="75">
        <f>IF(U18="No",0,(IF(U18="Yes",5,(IF(U18="Unknown",0," ")))))</f>
        <v>5</v>
      </c>
      <c r="X18" s="82" t="s">
        <v>60</v>
      </c>
      <c r="Y18" s="75">
        <f>IF(X18="No",0,(IF(X18="Yes",5,(IF(X18="Unknown",0," ")))))</f>
        <v>0</v>
      </c>
      <c r="AA18" s="82" t="s">
        <v>59</v>
      </c>
      <c r="AB18" s="75">
        <f>IF(AA18="No",0,(IF(AA18="Yes",5,(IF(AA18="Unknown",0," ")))))</f>
        <v>5</v>
      </c>
      <c r="AD18" s="82" t="s">
        <v>60</v>
      </c>
      <c r="AE18" s="75">
        <f>IF(AD18="No",0,(IF(AD18="Yes",5,(IF(AD18="Unknown",0," ")))))</f>
        <v>0</v>
      </c>
      <c r="AG18" s="82" t="s">
        <v>60</v>
      </c>
      <c r="AH18" s="75">
        <f>IF(AG18="No",0,(IF(AG18="Yes",5,(IF(AG18="Unknown",0," ")))))</f>
        <v>0</v>
      </c>
      <c r="AJ18" s="82" t="s">
        <v>63</v>
      </c>
      <c r="AK18" s="75">
        <f>IF(AJ18="No",0,(IF(AJ18="Yes",5,(IF(AJ18="Unknown",0," ")))))</f>
        <v>0</v>
      </c>
      <c r="AM18" s="82" t="s">
        <v>59</v>
      </c>
      <c r="AN18" s="75">
        <f>IF(AM18="No",0,(IF(AM18="Yes",5,(IF(AM18="Unknown",0," ")))))</f>
        <v>5</v>
      </c>
      <c r="AP18" s="82" t="s">
        <v>60</v>
      </c>
      <c r="AQ18" s="75">
        <f>IF(AP18="No",0,(IF(AP18="Yes",5,(IF(AP18="Unknown",0," ")))))</f>
        <v>0</v>
      </c>
      <c r="AS18" s="82" t="s">
        <v>63</v>
      </c>
      <c r="AT18" s="75">
        <f>IF(AS18="No",0,(IF(AS18="Yes",5,(IF(AS18="Unknown",0," ")))))</f>
        <v>0</v>
      </c>
      <c r="AV18" s="82" t="s">
        <v>63</v>
      </c>
      <c r="AW18" s="75">
        <f>IF(AV18="No",0,(IF(AV18="Yes",5,(IF(AV18="Unknown",0," ")))))</f>
        <v>0</v>
      </c>
      <c r="AY18" s="82" t="s">
        <v>59</v>
      </c>
      <c r="AZ18" s="75">
        <f>IF(AY18="No",0,(IF(AY18="Yes",5,(IF(AY18="Unknown",0," ")))))</f>
        <v>5</v>
      </c>
      <c r="BB18" s="82" t="s">
        <v>63</v>
      </c>
      <c r="BC18" s="75">
        <f>IF(BB18="No",0,(IF(BB18="Yes",5,(IF(BB18="Unknown",0," ")))))</f>
        <v>0</v>
      </c>
      <c r="BE18" s="82" t="s">
        <v>63</v>
      </c>
      <c r="BF18" s="75">
        <f>IF(BE18="No",0,(IF(BE18="Yes",5,(IF(BE18="Unknown",0," ")))))</f>
        <v>0</v>
      </c>
      <c r="BH18" s="82" t="s">
        <v>60</v>
      </c>
      <c r="BI18" s="75">
        <f>IF(BH18="No",0,(IF(BH18="Yes",5,(IF(BH18="Unknown",0," ")))))</f>
        <v>0</v>
      </c>
      <c r="BK18" s="82" t="s">
        <v>59</v>
      </c>
      <c r="BL18" s="75">
        <f>IF(BK18="No",0,(IF(BK18="Yes",5,(IF(BK18="Unknown",0," ")))))</f>
        <v>5</v>
      </c>
      <c r="BM18" s="192"/>
      <c r="BN18" s="82" t="s">
        <v>63</v>
      </c>
      <c r="BO18" s="75">
        <f>IF(BN18="No",0,(IF(BN18="Yes",5,(IF(BN18="Unknown",0," ")))))</f>
        <v>0</v>
      </c>
      <c r="BP18" s="192"/>
      <c r="BQ18" s="82" t="s">
        <v>63</v>
      </c>
      <c r="BR18" s="75">
        <f>IF(BQ18="No",0,(IF(BQ18="Yes",5,(IF(BQ18="Unknown",0," ")))))</f>
        <v>0</v>
      </c>
      <c r="BT18" s="82" t="s">
        <v>59</v>
      </c>
      <c r="BU18" s="75">
        <f>IF(BT18="No",0,(IF(BT18="Yes",5,(IF(BT18="Unknown",0," ")))))</f>
        <v>5</v>
      </c>
      <c r="BW18" s="82" t="s">
        <v>63</v>
      </c>
      <c r="BX18" s="75">
        <f>IF(BW18="No",0,(IF(BW18="Yes",5,(IF(BW18="Unknown",0," ")))))</f>
        <v>0</v>
      </c>
      <c r="BZ18" s="82" t="s">
        <v>63</v>
      </c>
      <c r="CA18" s="75">
        <f>IF(BZ18="No",0,(IF(BZ18="Yes",5,(IF(BZ18="Unknown",0," ")))))</f>
        <v>0</v>
      </c>
      <c r="CC18" s="82" t="s">
        <v>60</v>
      </c>
      <c r="CD18" s="75">
        <f>IF(CC18="No",0,(IF(CC18="Yes",5,(IF(CC18="Unknown",0," ")))))</f>
        <v>0</v>
      </c>
      <c r="CE18" s="147"/>
      <c r="CF18" s="82" t="s">
        <v>59</v>
      </c>
      <c r="CG18" s="75">
        <f>IF(CF18="No",0,(IF(CF18="Yes",5,(IF(CF18="Unknown",0," ")))))</f>
        <v>5</v>
      </c>
      <c r="CI18" s="82"/>
      <c r="CJ18" s="75" t="str">
        <f>IF(CI18="No",0,(IF(CI18="Yes",5,(IF(CI18="Unknown",0," ")))))</f>
        <v xml:space="preserve"> </v>
      </c>
      <c r="CL18" s="82" t="s">
        <v>60</v>
      </c>
      <c r="CM18" s="75">
        <f>IF(CL18="No",0,(IF(CL18="Yes",5,(IF(CL18="Unknown",0," ")))))</f>
        <v>0</v>
      </c>
      <c r="CO18" s="82" t="s">
        <v>63</v>
      </c>
      <c r="CP18" s="75">
        <f>IF(CO18="No",0,(IF(CO18="Yes",5,(IF(CO18="Unknown",0," ")))))</f>
        <v>0</v>
      </c>
    </row>
    <row r="19" spans="2:94" ht="62.45">
      <c r="B19" s="72"/>
      <c r="C19" s="73" t="s">
        <v>124</v>
      </c>
      <c r="D19" s="93" t="s">
        <v>125</v>
      </c>
      <c r="E19" s="158"/>
      <c r="F19" s="82" t="s">
        <v>59</v>
      </c>
      <c r="G19" s="75">
        <f>IF(F18="No","N/A",IF(F19="No",0,(IF(F19="Yes",5,(IF(F19="Unknown",0," "))))))</f>
        <v>5</v>
      </c>
      <c r="H19" s="189"/>
      <c r="I19" s="82"/>
      <c r="J19" s="75" t="str">
        <f>IF(I18="No","N/A",IF(I19="No",0,(IF(I19="Yes",5,(IF(I19="Unknown",0," "))))))</f>
        <v>N/A</v>
      </c>
      <c r="K19" s="189"/>
      <c r="L19" s="82"/>
      <c r="M19" s="75" t="str">
        <f>IF(L18="No","N/A",IF(L19="No",0,(IF(L19="Yes",5,(IF(L19="Unknown",0," "))))))</f>
        <v>N/A</v>
      </c>
      <c r="O19" s="82" t="s">
        <v>59</v>
      </c>
      <c r="P19" s="75">
        <f>IF(O18="No","N/A",IF(O19="No",0,(IF(O19="Yes",5,(IF(O19="Unknown",0," "))))))</f>
        <v>5</v>
      </c>
      <c r="R19" s="82"/>
      <c r="S19" s="75" t="str">
        <f>IF(R18="No","N/A",IF(R19="No",0,(IF(R19="Yes",5,(IF(R19="Unknown",0," "))))))</f>
        <v xml:space="preserve"> </v>
      </c>
      <c r="U19" s="82" t="s">
        <v>59</v>
      </c>
      <c r="V19" s="75">
        <f>IF(U18="No","N/A",IF(U19="No",0,(IF(U19="Yes",5,(IF(U19="Unknown",0," "))))))</f>
        <v>5</v>
      </c>
      <c r="X19" s="82"/>
      <c r="Y19" s="75" t="str">
        <f>IF(X18="No","N/A",IF(X19="No",0,(IF(X19="Yes",5,(IF(X19="Unknown",0," "))))))</f>
        <v>N/A</v>
      </c>
      <c r="AA19" s="82" t="s">
        <v>63</v>
      </c>
      <c r="AB19" s="75">
        <f>IF(AA18="No","N/A",IF(AA19="No",0,(IF(AA19="Yes",5,(IF(AA19="Unknown",0," "))))))</f>
        <v>0</v>
      </c>
      <c r="AD19" s="82"/>
      <c r="AE19" s="75" t="str">
        <f>IF(AD18="No","N/A",IF(AD19="No",0,(IF(AD19="Yes",5,(IF(AD19="Unknown",0," "))))))</f>
        <v>N/A</v>
      </c>
      <c r="AG19" s="82"/>
      <c r="AH19" s="75" t="str">
        <f>IF(AG18="No","N/A",IF(AG19="No",0,(IF(AG19="Yes",5,(IF(AG19="Unknown",0," "))))))</f>
        <v>N/A</v>
      </c>
      <c r="AJ19" s="82"/>
      <c r="AK19" s="75" t="str">
        <f>IF(AJ18="No","N/A",IF(AJ19="No",0,(IF(AJ19="Yes",5,(IF(AJ19="Unknown",0," "))))))</f>
        <v xml:space="preserve"> </v>
      </c>
      <c r="AM19" s="82" t="s">
        <v>59</v>
      </c>
      <c r="AN19" s="75">
        <f>IF(AM18="No","N/A",IF(AM19="No",0,(IF(AM19="Yes",5,(IF(AM19="Unknown",0," "))))))</f>
        <v>5</v>
      </c>
      <c r="AP19" s="82" t="s">
        <v>63</v>
      </c>
      <c r="AQ19" s="75" t="str">
        <f>IF(AP18="No","N/A",IF(AP19="No",0,(IF(AP19="Yes",5,(IF(AP19="Unknown",0," "))))))</f>
        <v>N/A</v>
      </c>
      <c r="AS19" s="82" t="s">
        <v>63</v>
      </c>
      <c r="AT19" s="75">
        <f>IF(AS18="No","N/A",IF(AS19="No",0,(IF(AS19="Yes",5,(IF(AS19="Unknown",0," "))))))</f>
        <v>0</v>
      </c>
      <c r="AV19" s="82"/>
      <c r="AW19" s="75" t="str">
        <f>IF(AV18="No","N/A",IF(AV19="No",0,(IF(AV19="Yes",5,(IF(AV19="Unknown",0," "))))))</f>
        <v xml:space="preserve"> </v>
      </c>
      <c r="AY19" s="82" t="s">
        <v>59</v>
      </c>
      <c r="AZ19" s="75">
        <f>IF(AY18="No","N/A",IF(AY19="No",0,(IF(AY19="Yes",5,(IF(AY19="Unknown",0," "))))))</f>
        <v>5</v>
      </c>
      <c r="BB19" s="82"/>
      <c r="BC19" s="75" t="str">
        <f>IF(BB18="No","N/A",IF(BB19="No",0,(IF(BB19="Yes",5,(IF(BB19="Unknown",0," "))))))</f>
        <v xml:space="preserve"> </v>
      </c>
      <c r="BE19" s="82"/>
      <c r="BF19" s="75" t="str">
        <f>IF(BE18="No","N/A",IF(BE19="No",0,(IF(BE19="Yes",5,(IF(BE19="Unknown",0," "))))))</f>
        <v xml:space="preserve"> </v>
      </c>
      <c r="BH19" s="82"/>
      <c r="BI19" s="75" t="str">
        <f>IF(BH18="No","N/A",IF(BH19="No",0,(IF(BH19="Yes",5,(IF(BH19="Unknown",0," "))))))</f>
        <v>N/A</v>
      </c>
      <c r="BK19" s="82" t="s">
        <v>59</v>
      </c>
      <c r="BL19" s="75">
        <f>IF(BK18="No","N/A",IF(BK19="No",0,(IF(BK19="Yes",5,(IF(BK19="Unknown",0," "))))))</f>
        <v>5</v>
      </c>
      <c r="BM19" s="147"/>
      <c r="BN19" s="82"/>
      <c r="BO19" s="75" t="str">
        <f>IF(BN18="No","N/A",IF(BN19="No",0,(IF(BN19="Yes",5,(IF(BN19="Unknown",0," "))))))</f>
        <v xml:space="preserve"> </v>
      </c>
      <c r="BP19" s="147"/>
      <c r="BQ19" s="82"/>
      <c r="BR19" s="75" t="str">
        <f>IF(BQ18="No","N/A",IF(BQ19="No",0,(IF(BQ19="Yes",5,(IF(BQ19="Unknown",0," "))))))</f>
        <v xml:space="preserve"> </v>
      </c>
      <c r="BT19" s="82" t="s">
        <v>59</v>
      </c>
      <c r="BU19" s="75">
        <f>IF(BT18="No","N/A",IF(BT19="No",0,(IF(BT19="Yes",5,(IF(BT19="Unknown",0," "))))))</f>
        <v>5</v>
      </c>
      <c r="BW19" s="82"/>
      <c r="BX19" s="75" t="str">
        <f>IF(BW18="No","N/A",IF(BW19="No",0,(IF(BW19="Yes",5,(IF(BW19="Unknown",0," "))))))</f>
        <v xml:space="preserve"> </v>
      </c>
      <c r="BZ19" s="82" t="s">
        <v>63</v>
      </c>
      <c r="CA19" s="75">
        <f>IF(BZ18="No","N/A",IF(BZ19="No",0,(IF(BZ19="Yes",5,(IF(BZ19="Unknown",0," "))))))</f>
        <v>0</v>
      </c>
      <c r="CC19" s="82"/>
      <c r="CD19" s="75" t="str">
        <f>IF(CC18="No","N/A",IF(CC19="No",0,(IF(CC19="Yes",5,(IF(CC19="Unknown",0," "))))))</f>
        <v>N/A</v>
      </c>
      <c r="CE19" s="147"/>
      <c r="CF19" s="82" t="s">
        <v>60</v>
      </c>
      <c r="CG19" s="75">
        <f>IF(CF18="No","N/A",IF(CF19="No",0,(IF(CF19="Yes",5,(IF(CF19="Unknown",0," "))))))</f>
        <v>0</v>
      </c>
      <c r="CI19" s="82" t="s">
        <v>63</v>
      </c>
      <c r="CJ19" s="75">
        <f>IF(CI18="No","N/A",IF(CI19="No",0,(IF(CI19="Yes",5,(IF(CI19="Unknown",0," "))))))</f>
        <v>0</v>
      </c>
      <c r="CL19" s="82"/>
      <c r="CM19" s="75" t="str">
        <f>IF(CL18="No","N/A",IF(CL19="No",0,(IF(CL19="Yes",5,(IF(CL19="Unknown",0," "))))))</f>
        <v>N/A</v>
      </c>
      <c r="CO19" s="82"/>
      <c r="CP19" s="75" t="str">
        <f>IF(CO18="No","N/A",IF(CO19="No",0,(IF(CO19="Yes",5,(IF(CO19="Unknown",0," "))))))</f>
        <v xml:space="preserve"> </v>
      </c>
    </row>
    <row r="20" spans="2:94">
      <c r="B20" s="79" t="s">
        <v>86</v>
      </c>
      <c r="C20" s="442" t="s">
        <v>126</v>
      </c>
      <c r="D20" s="442"/>
      <c r="E20" s="161"/>
      <c r="F20" s="143"/>
      <c r="G20" s="144"/>
      <c r="H20" s="153"/>
      <c r="I20" s="143"/>
      <c r="J20" s="144"/>
      <c r="K20" s="153"/>
      <c r="L20" s="143"/>
      <c r="M20" s="144"/>
      <c r="O20" s="143"/>
      <c r="P20" s="144"/>
      <c r="R20" s="143"/>
      <c r="S20" s="144"/>
      <c r="U20" s="143"/>
      <c r="V20" s="144"/>
      <c r="X20" s="143"/>
      <c r="Y20" s="144"/>
      <c r="AA20" s="143"/>
      <c r="AB20" s="144"/>
      <c r="AD20" s="143"/>
      <c r="AE20" s="144"/>
      <c r="AG20" s="143"/>
      <c r="AH20" s="144"/>
      <c r="AJ20" s="143"/>
      <c r="AK20" s="144"/>
      <c r="AM20" s="143"/>
      <c r="AN20" s="144"/>
      <c r="AP20" s="143"/>
      <c r="AQ20" s="144"/>
      <c r="AS20" s="143"/>
      <c r="AT20" s="144"/>
      <c r="AV20" s="143"/>
      <c r="AW20" s="144"/>
      <c r="AY20" s="143"/>
      <c r="AZ20" s="144"/>
      <c r="BB20" s="143"/>
      <c r="BC20" s="144"/>
      <c r="BE20" s="143"/>
      <c r="BF20" s="144"/>
      <c r="BH20" s="143"/>
      <c r="BI20" s="144"/>
      <c r="BK20" s="143"/>
      <c r="BL20" s="144"/>
      <c r="BM20" s="147"/>
      <c r="BN20" s="143"/>
      <c r="BO20" s="144"/>
      <c r="BP20" s="147"/>
      <c r="BQ20" s="143"/>
      <c r="BR20" s="144"/>
      <c r="BT20" s="143"/>
      <c r="BU20" s="144"/>
      <c r="BW20" s="143"/>
      <c r="BX20" s="144"/>
      <c r="BZ20" s="143"/>
      <c r="CA20" s="144"/>
      <c r="CC20" s="143"/>
      <c r="CD20" s="144"/>
      <c r="CE20" s="153"/>
      <c r="CF20" s="143"/>
      <c r="CG20" s="144"/>
      <c r="CI20" s="143"/>
      <c r="CJ20" s="144"/>
      <c r="CL20" s="143"/>
      <c r="CM20" s="144"/>
      <c r="CO20" s="143"/>
      <c r="CP20" s="144"/>
    </row>
    <row r="21" spans="2:94" ht="46.9">
      <c r="B21" s="125"/>
      <c r="C21" s="86" t="s">
        <v>57</v>
      </c>
      <c r="D21" s="126" t="s">
        <v>127</v>
      </c>
      <c r="E21" s="161"/>
      <c r="F21" s="70" t="s">
        <v>128</v>
      </c>
      <c r="G21" s="145">
        <f>IF(F21="Not available online",0,(IF(F21="Number is published",4," ")))</f>
        <v>4</v>
      </c>
      <c r="H21" s="147"/>
      <c r="I21" s="70" t="s">
        <v>129</v>
      </c>
      <c r="J21" s="145">
        <f>IF(I21="Not available online",0,(IF(I21="Number is published",4," ")))</f>
        <v>0</v>
      </c>
      <c r="K21" s="147"/>
      <c r="L21" s="70" t="s">
        <v>128</v>
      </c>
      <c r="M21" s="145">
        <f>IF(L21="Not available online",0,(IF(L21="Number is published",4," ")))</f>
        <v>4</v>
      </c>
      <c r="O21" s="70" t="s">
        <v>128</v>
      </c>
      <c r="P21" s="145">
        <f>IF(O21="Not available online",0,(IF(O21="Number is published",4," ")))</f>
        <v>4</v>
      </c>
      <c r="R21" s="70" t="s">
        <v>128</v>
      </c>
      <c r="S21" s="145">
        <f>IF(R21="Not available online",0,(IF(R21="Number is published",4," ")))</f>
        <v>4</v>
      </c>
      <c r="U21" s="70" t="s">
        <v>129</v>
      </c>
      <c r="V21" s="145">
        <f>IF(U21="Not available online",0,(IF(U21="Number is published",4," ")))</f>
        <v>0</v>
      </c>
      <c r="X21" s="70" t="s">
        <v>129</v>
      </c>
      <c r="Y21" s="145">
        <f>IF(X21="Not available online",0,(IF(X21="Number is published",4," ")))</f>
        <v>0</v>
      </c>
      <c r="AA21" s="70" t="s">
        <v>129</v>
      </c>
      <c r="AB21" s="145">
        <f>IF(AA21="Not available online",0,(IF(AA21="Number is published",4," ")))</f>
        <v>0</v>
      </c>
      <c r="AD21" s="70" t="s">
        <v>129</v>
      </c>
      <c r="AE21" s="145">
        <f>IF(AD21="Not available online",0,(IF(AD21="Number is published",4," ")))</f>
        <v>0</v>
      </c>
      <c r="AG21" s="70" t="s">
        <v>129</v>
      </c>
      <c r="AH21" s="145">
        <f>IF(AG21="Not available online",0,(IF(AG21="Number is published",4," ")))</f>
        <v>0</v>
      </c>
      <c r="AJ21" s="70" t="s">
        <v>129</v>
      </c>
      <c r="AK21" s="145">
        <f>IF(AJ21="Not available online",0,(IF(AJ21="Number is published",4," ")))</f>
        <v>0</v>
      </c>
      <c r="AM21" s="70" t="s">
        <v>129</v>
      </c>
      <c r="AN21" s="145">
        <f>IF(AM21="Not available online",0,(IF(AM21="Number is published",4," ")))</f>
        <v>0</v>
      </c>
      <c r="AP21" s="70" t="s">
        <v>129</v>
      </c>
      <c r="AQ21" s="145">
        <f>IF(AP21="Not available online",0,(IF(AP21="Number is published",4," ")))</f>
        <v>0</v>
      </c>
      <c r="AS21" s="70" t="s">
        <v>129</v>
      </c>
      <c r="AT21" s="145">
        <f>IF(AS21="Not available online",0,(IF(AS21="Number is published",4," ")))</f>
        <v>0</v>
      </c>
      <c r="AV21" s="70" t="s">
        <v>128</v>
      </c>
      <c r="AW21" s="145">
        <f>IF(AV21="Not available online",0,(IF(AV21="Number is published",4," ")))</f>
        <v>4</v>
      </c>
      <c r="AY21" s="70" t="s">
        <v>129</v>
      </c>
      <c r="AZ21" s="145">
        <f>IF(AY21="Not available online",0,(IF(AY21="Number is published",4," ")))</f>
        <v>0</v>
      </c>
      <c r="BB21" s="70" t="s">
        <v>128</v>
      </c>
      <c r="BC21" s="145">
        <f>IF(BB21="Not available online",0,(IF(BB21="Number is published",4," ")))</f>
        <v>4</v>
      </c>
      <c r="BE21" s="70" t="s">
        <v>129</v>
      </c>
      <c r="BF21" s="145">
        <f>IF(BE21="Not available online",0,(IF(BE21="Number is published",4," ")))</f>
        <v>0</v>
      </c>
      <c r="BH21" s="70" t="s">
        <v>129</v>
      </c>
      <c r="BI21" s="145">
        <f>IF(BH21="Not available online",0,(IF(BH21="Number is published",4," ")))</f>
        <v>0</v>
      </c>
      <c r="BK21" s="70" t="s">
        <v>129</v>
      </c>
      <c r="BL21" s="145">
        <f>IF(BK21="Not available online",0,(IF(BK21="Number is published",4," ")))</f>
        <v>0</v>
      </c>
      <c r="BM21" s="147"/>
      <c r="BN21" s="70" t="s">
        <v>128</v>
      </c>
      <c r="BO21" s="145">
        <f>IF(BN21="Not available online",0,(IF(BN21="Number is published",4," ")))</f>
        <v>4</v>
      </c>
      <c r="BP21" s="147"/>
      <c r="BQ21" s="70" t="s">
        <v>128</v>
      </c>
      <c r="BR21" s="145">
        <f>IF(BQ21="Not available online",0,(IF(BQ21="Number is published",4," ")))</f>
        <v>4</v>
      </c>
      <c r="BT21" s="70" t="s">
        <v>129</v>
      </c>
      <c r="BU21" s="145">
        <f>IF(BT21="Not available online",0,(IF(BT21="Number is published",4," ")))</f>
        <v>0</v>
      </c>
      <c r="BW21" s="70" t="s">
        <v>129</v>
      </c>
      <c r="BX21" s="145">
        <f>IF(BW21="Not available online",0,(IF(BW21="Number is published",4," ")))</f>
        <v>0</v>
      </c>
      <c r="BZ21" s="70" t="s">
        <v>129</v>
      </c>
      <c r="CA21" s="145">
        <f>IF(BZ21="Not available online",0,(IF(BZ21="Number is published",4," ")))</f>
        <v>0</v>
      </c>
      <c r="CC21" s="70" t="s">
        <v>129</v>
      </c>
      <c r="CD21" s="145">
        <f>IF(CC21="Not available online",0,(IF(CC21="Number is published",4," ")))</f>
        <v>0</v>
      </c>
      <c r="CE21" s="147"/>
      <c r="CF21" s="70" t="s">
        <v>128</v>
      </c>
      <c r="CG21" s="145">
        <f>IF(CF21="Not available online",0,(IF(CF21="Number is published",4," ")))</f>
        <v>4</v>
      </c>
      <c r="CI21" s="70" t="s">
        <v>129</v>
      </c>
      <c r="CJ21" s="145">
        <f>IF(CI21="Not available online",0,(IF(CI21="Number is published",4," ")))</f>
        <v>0</v>
      </c>
      <c r="CL21" s="70" t="s">
        <v>129</v>
      </c>
      <c r="CM21" s="145">
        <f>IF(CL21="Not available online",0,(IF(CL21="Number is published",4," ")))</f>
        <v>0</v>
      </c>
      <c r="CO21" s="70" t="s">
        <v>128</v>
      </c>
      <c r="CP21" s="145">
        <f>IF(CO21="Not available online",0,(IF(CO21="Number is published",4," ")))</f>
        <v>4</v>
      </c>
    </row>
    <row r="22" spans="2:94" ht="31.15">
      <c r="B22" s="125"/>
      <c r="C22" s="86" t="s">
        <v>61</v>
      </c>
      <c r="D22" s="127" t="s">
        <v>130</v>
      </c>
      <c r="E22" s="162"/>
      <c r="F22" s="70" t="s">
        <v>128</v>
      </c>
      <c r="G22" s="145">
        <f>IF(F22="Not available online",0,(IF(F22="Number is published",2," ")))</f>
        <v>2</v>
      </c>
      <c r="H22" s="147"/>
      <c r="I22" s="70" t="s">
        <v>128</v>
      </c>
      <c r="J22" s="145">
        <f>IF(I22="Not available online",0,(IF(I22="Number is published",2," ")))</f>
        <v>2</v>
      </c>
      <c r="K22" s="147"/>
      <c r="L22" s="70" t="s">
        <v>129</v>
      </c>
      <c r="M22" s="145">
        <f>IF(L22="Not available online",0,(IF(L22="Number is published",2," ")))</f>
        <v>0</v>
      </c>
      <c r="O22" s="70" t="s">
        <v>128</v>
      </c>
      <c r="P22" s="145">
        <f>IF(O22="Not available online",0,(IF(O22="Number is published",2," ")))</f>
        <v>2</v>
      </c>
      <c r="R22" s="70" t="s">
        <v>128</v>
      </c>
      <c r="S22" s="145">
        <f>IF(R22="Not available online",0,(IF(R22="Number is published",2," ")))</f>
        <v>2</v>
      </c>
      <c r="U22" s="70" t="s">
        <v>128</v>
      </c>
      <c r="V22" s="145">
        <f>IF(U22="Not available online",0,(IF(U22="Number is published",2," ")))</f>
        <v>2</v>
      </c>
      <c r="X22" s="70" t="s">
        <v>129</v>
      </c>
      <c r="Y22" s="145">
        <f>IF(X22="Not available online",0,(IF(X22="Number is published",2," ")))</f>
        <v>0</v>
      </c>
      <c r="AA22" s="70" t="s">
        <v>128</v>
      </c>
      <c r="AB22" s="145">
        <f>IF(AA22="Not available online",0,(IF(AA22="Number is published",2," ")))</f>
        <v>2</v>
      </c>
      <c r="AD22" s="70" t="s">
        <v>129</v>
      </c>
      <c r="AE22" s="145">
        <f>IF(AD22="Not available online",0,(IF(AD22="Number is published",2," ")))</f>
        <v>0</v>
      </c>
      <c r="AG22" s="70" t="s">
        <v>128</v>
      </c>
      <c r="AH22" s="145">
        <f>IF(AG22="Not available online",0,(IF(AG22="Number is published",2," ")))</f>
        <v>2</v>
      </c>
      <c r="AJ22" s="70" t="s">
        <v>129</v>
      </c>
      <c r="AK22" s="145">
        <f>IF(AJ22="Not available online",0,(IF(AJ22="Number is published",2," ")))</f>
        <v>0</v>
      </c>
      <c r="AM22" s="70" t="s">
        <v>128</v>
      </c>
      <c r="AN22" s="145">
        <f>IF(AM22="Not available online",0,(IF(AM22="Number is published",2," ")))</f>
        <v>2</v>
      </c>
      <c r="AP22" s="70" t="s">
        <v>128</v>
      </c>
      <c r="AQ22" s="145">
        <f>IF(AP22="Not available online",0,(IF(AP22="Number is published",2," ")))</f>
        <v>2</v>
      </c>
      <c r="AS22" s="70" t="s">
        <v>129</v>
      </c>
      <c r="AT22" s="145">
        <f>IF(AS22="Not available online",0,(IF(AS22="Number is published",2," ")))</f>
        <v>0</v>
      </c>
      <c r="AV22" s="70" t="s">
        <v>128</v>
      </c>
      <c r="AW22" s="145">
        <f>IF(AV22="Not available online",0,(IF(AV22="Number is published",2," ")))</f>
        <v>2</v>
      </c>
      <c r="AY22" s="70" t="s">
        <v>128</v>
      </c>
      <c r="AZ22" s="145">
        <f>IF(AY22="Not available online",0,(IF(AY22="Number is published",2," ")))</f>
        <v>2</v>
      </c>
      <c r="BB22" s="70" t="s">
        <v>128</v>
      </c>
      <c r="BC22" s="145">
        <f>IF(BB22="Not available online",0,(IF(BB22="Number is published",2," ")))</f>
        <v>2</v>
      </c>
      <c r="BE22" s="70" t="s">
        <v>129</v>
      </c>
      <c r="BF22" s="145">
        <f>IF(BE22="Not available online",0,(IF(BE22="Number is published",2," ")))</f>
        <v>0</v>
      </c>
      <c r="BH22" s="70" t="s">
        <v>129</v>
      </c>
      <c r="BI22" s="145">
        <f>IF(BH22="Not available online",0,(IF(BH22="Number is published",2," ")))</f>
        <v>0</v>
      </c>
      <c r="BK22" s="70" t="s">
        <v>129</v>
      </c>
      <c r="BL22" s="145">
        <f>IF(BK22="Not available online",0,(IF(BK22="Number is published",2," ")))</f>
        <v>0</v>
      </c>
      <c r="BM22" s="153"/>
      <c r="BN22" s="70" t="s">
        <v>128</v>
      </c>
      <c r="BO22" s="145">
        <f>IF(BN22="Not available online",0,(IF(BN22="Number is published",2," ")))</f>
        <v>2</v>
      </c>
      <c r="BP22" s="153"/>
      <c r="BQ22" s="70" t="s">
        <v>128</v>
      </c>
      <c r="BR22" s="145">
        <f>IF(BQ22="Not available online",0,(IF(BQ22="Number is published",2," ")))</f>
        <v>2</v>
      </c>
      <c r="BT22" s="70" t="s">
        <v>129</v>
      </c>
      <c r="BU22" s="145">
        <f>IF(BT22="Not available online",0,(IF(BT22="Number is published",2," ")))</f>
        <v>0</v>
      </c>
      <c r="BW22" s="70" t="s">
        <v>129</v>
      </c>
      <c r="BX22" s="145">
        <f>IF(BW22="Not available online",0,(IF(BW22="Number is published",2," ")))</f>
        <v>0</v>
      </c>
      <c r="BZ22" s="70" t="s">
        <v>128</v>
      </c>
      <c r="CA22" s="145">
        <f>IF(BZ22="Not available online",0,(IF(BZ22="Number is published",2," ")))</f>
        <v>2</v>
      </c>
      <c r="CC22" s="70" t="s">
        <v>129</v>
      </c>
      <c r="CD22" s="145">
        <f>IF(CC22="Not available online",0,(IF(CC22="Number is published",2," ")))</f>
        <v>0</v>
      </c>
      <c r="CE22" s="147"/>
      <c r="CF22" s="70" t="s">
        <v>128</v>
      </c>
      <c r="CG22" s="145">
        <f>IF(CF22="Not available online",0,(IF(CF22="Number is published",2," ")))</f>
        <v>2</v>
      </c>
      <c r="CI22" s="70" t="s">
        <v>128</v>
      </c>
      <c r="CJ22" s="145">
        <f>IF(CI22="Not available online",0,(IF(CI22="Number is published",2," ")))</f>
        <v>2</v>
      </c>
      <c r="CL22" s="70" t="s">
        <v>129</v>
      </c>
      <c r="CM22" s="145">
        <f>IF(CL22="Not available online",0,(IF(CL22="Number is published",2," ")))</f>
        <v>0</v>
      </c>
      <c r="CO22" s="70" t="s">
        <v>128</v>
      </c>
      <c r="CP22" s="145">
        <f>IF(CO22="Not available online",0,(IF(CO22="Number is published",2," ")))</f>
        <v>2</v>
      </c>
    </row>
    <row r="23" spans="2:94" ht="31.15">
      <c r="B23" s="128"/>
      <c r="C23" s="86" t="s">
        <v>64</v>
      </c>
      <c r="D23" s="127" t="s">
        <v>131</v>
      </c>
      <c r="E23" s="162"/>
      <c r="F23" s="70" t="s">
        <v>128</v>
      </c>
      <c r="G23" s="145">
        <f>IF(F23="Not available online",0,(IF(F23="Number is published",2," ")))</f>
        <v>2</v>
      </c>
      <c r="H23" s="147"/>
      <c r="I23" s="70" t="s">
        <v>128</v>
      </c>
      <c r="J23" s="145">
        <f>IF(I23="Not available online",0,(IF(I23="Number is published",2," ")))</f>
        <v>2</v>
      </c>
      <c r="K23" s="147"/>
      <c r="L23" s="70" t="s">
        <v>129</v>
      </c>
      <c r="M23" s="145">
        <f>IF(L23="Not available online",0,(IF(L23="Number is published",2," ")))</f>
        <v>0</v>
      </c>
      <c r="O23" s="70" t="s">
        <v>128</v>
      </c>
      <c r="P23" s="145">
        <f>IF(O23="Not available online",0,(IF(O23="Number is published",2," ")))</f>
        <v>2</v>
      </c>
      <c r="R23" s="70" t="s">
        <v>129</v>
      </c>
      <c r="S23" s="145">
        <f>IF(R23="Not available online",0,(IF(R23="Number is published",2," ")))</f>
        <v>0</v>
      </c>
      <c r="U23" s="70" t="s">
        <v>129</v>
      </c>
      <c r="V23" s="145">
        <f>IF(U23="Not available online",0,(IF(U23="Number is published",2," ")))</f>
        <v>0</v>
      </c>
      <c r="X23" s="70" t="s">
        <v>129</v>
      </c>
      <c r="Y23" s="145">
        <f>IF(X23="Not available online",0,(IF(X23="Number is published",2," ")))</f>
        <v>0</v>
      </c>
      <c r="AA23" s="70" t="s">
        <v>128</v>
      </c>
      <c r="AB23" s="145">
        <f>IF(AA23="Not available online",0,(IF(AA23="Number is published",2," ")))</f>
        <v>2</v>
      </c>
      <c r="AD23" s="70" t="s">
        <v>128</v>
      </c>
      <c r="AE23" s="145">
        <f>IF(AD23="Not available online",0,(IF(AD23="Number is published",2," ")))</f>
        <v>2</v>
      </c>
      <c r="AG23" s="70" t="s">
        <v>129</v>
      </c>
      <c r="AH23" s="145">
        <f>IF(AG23="Not available online",0,(IF(AG23="Number is published",2," ")))</f>
        <v>0</v>
      </c>
      <c r="AJ23" s="70" t="s">
        <v>129</v>
      </c>
      <c r="AK23" s="145">
        <f>IF(AJ23="Not available online",0,(IF(AJ23="Number is published",2," ")))</f>
        <v>0</v>
      </c>
      <c r="AM23" s="70" t="s">
        <v>129</v>
      </c>
      <c r="AN23" s="145">
        <f>IF(AM23="Not available online",0,(IF(AM23="Number is published",2," ")))</f>
        <v>0</v>
      </c>
      <c r="AP23" s="70" t="s">
        <v>129</v>
      </c>
      <c r="AQ23" s="145">
        <f>IF(AP23="Not available online",0,(IF(AP23="Number is published",2," ")))</f>
        <v>0</v>
      </c>
      <c r="AS23" s="70" t="s">
        <v>129</v>
      </c>
      <c r="AT23" s="145">
        <f>IF(AS23="Not available online",0,(IF(AS23="Number is published",2," ")))</f>
        <v>0</v>
      </c>
      <c r="AV23" s="70" t="s">
        <v>128</v>
      </c>
      <c r="AW23" s="145">
        <f>IF(AV23="Not available online",0,(IF(AV23="Number is published",2," ")))</f>
        <v>2</v>
      </c>
      <c r="AY23" s="70" t="s">
        <v>129</v>
      </c>
      <c r="AZ23" s="145">
        <f>IF(AY23="Not available online",0,(IF(AY23="Number is published",2," ")))</f>
        <v>0</v>
      </c>
      <c r="BB23" s="70" t="s">
        <v>128</v>
      </c>
      <c r="BC23" s="145">
        <f>IF(BB23="Not available online",0,(IF(BB23="Number is published",2," ")))</f>
        <v>2</v>
      </c>
      <c r="BE23" s="70" t="s">
        <v>129</v>
      </c>
      <c r="BF23" s="145">
        <f>IF(BE23="Not available online",0,(IF(BE23="Number is published",2," ")))</f>
        <v>0</v>
      </c>
      <c r="BH23" s="70" t="s">
        <v>129</v>
      </c>
      <c r="BI23" s="145">
        <f>IF(BH23="Not available online",0,(IF(BH23="Number is published",2," ")))</f>
        <v>0</v>
      </c>
      <c r="BK23" s="70" t="s">
        <v>129</v>
      </c>
      <c r="BL23" s="145">
        <f>IF(BK23="Not available online",0,(IF(BK23="Number is published",2," ")))</f>
        <v>0</v>
      </c>
      <c r="BM23" s="147"/>
      <c r="BN23" s="70" t="s">
        <v>128</v>
      </c>
      <c r="BO23" s="145">
        <f>IF(BN23="Not available online",0,(IF(BN23="Number is published",2," ")))</f>
        <v>2</v>
      </c>
      <c r="BP23" s="147"/>
      <c r="BQ23" s="70" t="s">
        <v>129</v>
      </c>
      <c r="BR23" s="145">
        <f>IF(BQ23="Not available online",0,(IF(BQ23="Number is published",2," ")))</f>
        <v>0</v>
      </c>
      <c r="BT23" s="70" t="s">
        <v>129</v>
      </c>
      <c r="BU23" s="145">
        <f>IF(BT23="Not available online",0,(IF(BT23="Number is published",2," ")))</f>
        <v>0</v>
      </c>
      <c r="BW23" s="70" t="s">
        <v>128</v>
      </c>
      <c r="BX23" s="145">
        <f>IF(BW23="Not available online",0,(IF(BW23="Number is published",2," ")))</f>
        <v>2</v>
      </c>
      <c r="BZ23" s="70" t="s">
        <v>129</v>
      </c>
      <c r="CA23" s="145">
        <f>IF(BZ23="Not available online",0,(IF(BZ23="Number is published",2," ")))</f>
        <v>0</v>
      </c>
      <c r="CC23" s="70" t="s">
        <v>128</v>
      </c>
      <c r="CD23" s="145">
        <f>IF(CC23="Not available online",0,(IF(CC23="Number is published",2," ")))</f>
        <v>2</v>
      </c>
      <c r="CE23" s="147"/>
      <c r="CF23" s="70" t="s">
        <v>128</v>
      </c>
      <c r="CG23" s="145">
        <f>IF(CF23="Not available online",0,(IF(CF23="Number is published",2," ")))</f>
        <v>2</v>
      </c>
      <c r="CI23" s="70" t="s">
        <v>129</v>
      </c>
      <c r="CJ23" s="145">
        <f>IF(CI23="Not available online",0,(IF(CI23="Number is published",2," ")))</f>
        <v>0</v>
      </c>
      <c r="CL23" s="70" t="s">
        <v>129</v>
      </c>
      <c r="CM23" s="145">
        <f>IF(CL23="Not available online",0,(IF(CL23="Number is published",2," ")))</f>
        <v>0</v>
      </c>
      <c r="CO23" s="70" t="s">
        <v>128</v>
      </c>
      <c r="CP23" s="145">
        <f>IF(CO23="Not available online",0,(IF(CO23="Number is published",2," ")))</f>
        <v>2</v>
      </c>
    </row>
    <row r="24" spans="2:94" ht="31.15">
      <c r="B24" s="128"/>
      <c r="C24" s="86" t="s">
        <v>66</v>
      </c>
      <c r="D24" s="127" t="s">
        <v>132</v>
      </c>
      <c r="E24" s="162"/>
      <c r="F24" s="70" t="s">
        <v>129</v>
      </c>
      <c r="G24" s="145">
        <f>IF(F24="Not available online",0,(IF(F24="Number is published",1," ")))</f>
        <v>0</v>
      </c>
      <c r="H24" s="147"/>
      <c r="I24" s="70" t="s">
        <v>129</v>
      </c>
      <c r="J24" s="145">
        <f>IF(I24="Not available online",0,(IF(I24="Number is published",1," ")))</f>
        <v>0</v>
      </c>
      <c r="K24" s="147"/>
      <c r="L24" s="70" t="s">
        <v>129</v>
      </c>
      <c r="M24" s="145">
        <f>IF(L24="Not available online",0,(IF(L24="Number is published",1," ")))</f>
        <v>0</v>
      </c>
      <c r="O24" s="70" t="s">
        <v>129</v>
      </c>
      <c r="P24" s="145">
        <f>IF(O24="Not available online",0,(IF(O24="Number is published",1," ")))</f>
        <v>0</v>
      </c>
      <c r="R24" s="70" t="s">
        <v>129</v>
      </c>
      <c r="S24" s="145">
        <f>IF(R24="Not available online",0,(IF(R24="Number is published",1," ")))</f>
        <v>0</v>
      </c>
      <c r="U24" s="70" t="s">
        <v>129</v>
      </c>
      <c r="V24" s="145">
        <f>IF(U24="Not available online",0,(IF(U24="Number is published",1," ")))</f>
        <v>0</v>
      </c>
      <c r="X24" s="70" t="s">
        <v>129</v>
      </c>
      <c r="Y24" s="145">
        <f>IF(X24="Not available online",0,(IF(X24="Number is published",1," ")))</f>
        <v>0</v>
      </c>
      <c r="AA24" s="70" t="s">
        <v>129</v>
      </c>
      <c r="AB24" s="145">
        <f>IF(AA24="Not available online",0,(IF(AA24="Number is published",1," ")))</f>
        <v>0</v>
      </c>
      <c r="AD24" s="70" t="s">
        <v>128</v>
      </c>
      <c r="AE24" s="145">
        <f>IF(AD24="Not available online",0,(IF(AD24="Number is published",1," ")))</f>
        <v>1</v>
      </c>
      <c r="AG24" s="70" t="s">
        <v>129</v>
      </c>
      <c r="AH24" s="145">
        <f>IF(AG24="Not available online",0,(IF(AG24="Number is published",1," ")))</f>
        <v>0</v>
      </c>
      <c r="AJ24" s="70" t="s">
        <v>129</v>
      </c>
      <c r="AK24" s="145">
        <f>IF(AJ24="Not available online",0,(IF(AJ24="Number is published",1," ")))</f>
        <v>0</v>
      </c>
      <c r="AM24" s="70" t="s">
        <v>128</v>
      </c>
      <c r="AN24" s="145">
        <f>IF(AM24="Not available online",0,(IF(AM24="Number is published",1," ")))</f>
        <v>1</v>
      </c>
      <c r="AP24" s="70" t="s">
        <v>129</v>
      </c>
      <c r="AQ24" s="145">
        <f>IF(AP24="Not available online",0,(IF(AP24="Number is published",1," ")))</f>
        <v>0</v>
      </c>
      <c r="AS24" s="70" t="s">
        <v>129</v>
      </c>
      <c r="AT24" s="145">
        <f>IF(AS24="Not available online",0,(IF(AS24="Number is published",1," ")))</f>
        <v>0</v>
      </c>
      <c r="AV24" s="70" t="s">
        <v>128</v>
      </c>
      <c r="AW24" s="145">
        <f>IF(AV24="Not available online",0,(IF(AV24="Number is published",1," ")))</f>
        <v>1</v>
      </c>
      <c r="AY24" s="70" t="s">
        <v>129</v>
      </c>
      <c r="AZ24" s="145">
        <f>IF(AY24="Not available online",0,(IF(AY24="Number is published",1," ")))</f>
        <v>0</v>
      </c>
      <c r="BB24" s="70" t="s">
        <v>129</v>
      </c>
      <c r="BC24" s="145">
        <f>IF(BB24="Not available online",0,(IF(BB24="Number is published",1," ")))</f>
        <v>0</v>
      </c>
      <c r="BE24" s="70" t="s">
        <v>129</v>
      </c>
      <c r="BF24" s="145">
        <f>IF(BE24="Not available online",0,(IF(BE24="Number is published",1," ")))</f>
        <v>0</v>
      </c>
      <c r="BH24" s="70" t="s">
        <v>129</v>
      </c>
      <c r="BI24" s="145">
        <f>IF(BH24="Not available online",0,(IF(BH24="Number is published",1," ")))</f>
        <v>0</v>
      </c>
      <c r="BK24" s="70" t="s">
        <v>129</v>
      </c>
      <c r="BL24" s="145">
        <f>IF(BK24="Not available online",0,(IF(BK24="Number is published",1," ")))</f>
        <v>0</v>
      </c>
      <c r="BM24" s="147"/>
      <c r="BN24" s="70" t="s">
        <v>128</v>
      </c>
      <c r="BO24" s="145">
        <f>IF(BN24="Not available online",0,(IF(BN24="Number is published",1," ")))</f>
        <v>1</v>
      </c>
      <c r="BP24" s="147"/>
      <c r="BQ24" s="70" t="s">
        <v>129</v>
      </c>
      <c r="BR24" s="145">
        <f>IF(BQ24="Not available online",0,(IF(BQ24="Number is published",1," ")))</f>
        <v>0</v>
      </c>
      <c r="BT24" s="70" t="s">
        <v>129</v>
      </c>
      <c r="BU24" s="145">
        <f>IF(BT24="Not available online",0,(IF(BT24="Number is published",1," ")))</f>
        <v>0</v>
      </c>
      <c r="BW24" s="70" t="s">
        <v>129</v>
      </c>
      <c r="BX24" s="145">
        <f>IF(BW24="Not available online",0,(IF(BW24="Number is published",1," ")))</f>
        <v>0</v>
      </c>
      <c r="BZ24" s="70" t="s">
        <v>129</v>
      </c>
      <c r="CA24" s="145">
        <f>IF(BZ24="Not available online",0,(IF(BZ24="Number is published",1," ")))</f>
        <v>0</v>
      </c>
      <c r="CC24" s="70" t="s">
        <v>129</v>
      </c>
      <c r="CD24" s="145">
        <f>IF(CC24="Not available online",0,(IF(CC24="Number is published",1," ")))</f>
        <v>0</v>
      </c>
      <c r="CE24" s="147"/>
      <c r="CF24" s="70" t="s">
        <v>128</v>
      </c>
      <c r="CG24" s="145">
        <f>IF(CF24="Not available online",0,(IF(CF24="Number is published",1," ")))</f>
        <v>1</v>
      </c>
      <c r="CI24" s="70" t="s">
        <v>129</v>
      </c>
      <c r="CJ24" s="145">
        <f>IF(CI24="Not available online",0,(IF(CI24="Number is published",1," ")))</f>
        <v>0</v>
      </c>
      <c r="CL24" s="70" t="s">
        <v>129</v>
      </c>
      <c r="CM24" s="145">
        <f>IF(CL24="Not available online",0,(IF(CL24="Number is published",1," ")))</f>
        <v>0</v>
      </c>
      <c r="CO24" s="70" t="s">
        <v>129</v>
      </c>
      <c r="CP24" s="145">
        <f>IF(CO24="Not available online",0,(IF(CO24="Number is published",1," ")))</f>
        <v>0</v>
      </c>
    </row>
    <row r="25" spans="2:94" ht="31.15">
      <c r="B25" s="128"/>
      <c r="C25" s="86" t="s">
        <v>72</v>
      </c>
      <c r="D25" s="127" t="s">
        <v>133</v>
      </c>
      <c r="E25" s="162"/>
      <c r="F25" s="70" t="s">
        <v>129</v>
      </c>
      <c r="G25" s="145">
        <f>IF(F25="Not available online",0,(IF(F25="Number is published",1," ")))</f>
        <v>0</v>
      </c>
      <c r="H25" s="147"/>
      <c r="I25" s="70" t="s">
        <v>129</v>
      </c>
      <c r="J25" s="145">
        <f>IF(I25="Not available online",0,(IF(I25="Number is published",1," ")))</f>
        <v>0</v>
      </c>
      <c r="K25" s="147"/>
      <c r="L25" s="70" t="s">
        <v>129</v>
      </c>
      <c r="M25" s="145">
        <f>IF(L25="Not available online",0,(IF(L25="Number is published",1," ")))</f>
        <v>0</v>
      </c>
      <c r="O25" s="70" t="s">
        <v>129</v>
      </c>
      <c r="P25" s="145">
        <f>IF(O25="Not available online",0,(IF(O25="Number is published",1," ")))</f>
        <v>0</v>
      </c>
      <c r="R25" s="70" t="s">
        <v>129</v>
      </c>
      <c r="S25" s="145">
        <f>IF(R25="Not available online",0,(IF(R25="Number is published",1," ")))</f>
        <v>0</v>
      </c>
      <c r="U25" s="70" t="s">
        <v>129</v>
      </c>
      <c r="V25" s="145">
        <f>IF(U25="Not available online",0,(IF(U25="Number is published",1," ")))</f>
        <v>0</v>
      </c>
      <c r="X25" s="70" t="s">
        <v>129</v>
      </c>
      <c r="Y25" s="145">
        <f>IF(X25="Not available online",0,(IF(X25="Number is published",1," ")))</f>
        <v>0</v>
      </c>
      <c r="AA25" s="70" t="s">
        <v>129</v>
      </c>
      <c r="AB25" s="145">
        <f>IF(AA25="Not available online",0,(IF(AA25="Number is published",1," ")))</f>
        <v>0</v>
      </c>
      <c r="AD25" s="70" t="s">
        <v>129</v>
      </c>
      <c r="AE25" s="145">
        <f>IF(AD25="Not available online",0,(IF(AD25="Number is published",1," ")))</f>
        <v>0</v>
      </c>
      <c r="AG25" s="70" t="s">
        <v>129</v>
      </c>
      <c r="AH25" s="145">
        <f>IF(AG25="Not available online",0,(IF(AG25="Number is published",1," ")))</f>
        <v>0</v>
      </c>
      <c r="AJ25" s="70" t="s">
        <v>129</v>
      </c>
      <c r="AK25" s="145">
        <f>IF(AJ25="Not available online",0,(IF(AJ25="Number is published",1," ")))</f>
        <v>0</v>
      </c>
      <c r="AM25" s="70" t="s">
        <v>128</v>
      </c>
      <c r="AN25" s="145">
        <f>IF(AM25="Not available online",0,(IF(AM25="Number is published",1," ")))</f>
        <v>1</v>
      </c>
      <c r="AP25" s="70" t="s">
        <v>129</v>
      </c>
      <c r="AQ25" s="145">
        <f>IF(AP25="Not available online",0,(IF(AP25="Number is published",1," ")))</f>
        <v>0</v>
      </c>
      <c r="AS25" s="70" t="s">
        <v>129</v>
      </c>
      <c r="AT25" s="145">
        <f>IF(AS25="Not available online",0,(IF(AS25="Number is published",1," ")))</f>
        <v>0</v>
      </c>
      <c r="AV25" s="70" t="s">
        <v>129</v>
      </c>
      <c r="AW25" s="145">
        <f>IF(AV25="Not available online",0,(IF(AV25="Number is published",1," ")))</f>
        <v>0</v>
      </c>
      <c r="AY25" s="70" t="s">
        <v>129</v>
      </c>
      <c r="AZ25" s="145">
        <f>IF(AY25="Not available online",0,(IF(AY25="Number is published",1," ")))</f>
        <v>0</v>
      </c>
      <c r="BB25" s="70" t="s">
        <v>129</v>
      </c>
      <c r="BC25" s="145">
        <f>IF(BB25="Not available online",0,(IF(BB25="Number is published",1," ")))</f>
        <v>0</v>
      </c>
      <c r="BE25" s="70" t="s">
        <v>129</v>
      </c>
      <c r="BF25" s="145">
        <f>IF(BE25="Not available online",0,(IF(BE25="Number is published",1," ")))</f>
        <v>0</v>
      </c>
      <c r="BH25" s="70" t="s">
        <v>129</v>
      </c>
      <c r="BI25" s="145">
        <f>IF(BH25="Not available online",0,(IF(BH25="Number is published",1," ")))</f>
        <v>0</v>
      </c>
      <c r="BK25" s="70" t="s">
        <v>129</v>
      </c>
      <c r="BL25" s="145">
        <f>IF(BK25="Not available online",0,(IF(BK25="Number is published",1," ")))</f>
        <v>0</v>
      </c>
      <c r="BM25" s="147"/>
      <c r="BN25" s="70" t="s">
        <v>128</v>
      </c>
      <c r="BO25" s="145">
        <f>IF(BN25="Not available online",0,(IF(BN25="Number is published",1," ")))</f>
        <v>1</v>
      </c>
      <c r="BP25" s="147"/>
      <c r="BQ25" s="70" t="s">
        <v>129</v>
      </c>
      <c r="BR25" s="145">
        <f>IF(BQ25="Not available online",0,(IF(BQ25="Number is published",1," ")))</f>
        <v>0</v>
      </c>
      <c r="BT25" s="70" t="s">
        <v>129</v>
      </c>
      <c r="BU25" s="145">
        <f>IF(BT25="Not available online",0,(IF(BT25="Number is published",1," ")))</f>
        <v>0</v>
      </c>
      <c r="BW25" s="70" t="s">
        <v>129</v>
      </c>
      <c r="BX25" s="145">
        <f>IF(BW25="Not available online",0,(IF(BW25="Number is published",1," ")))</f>
        <v>0</v>
      </c>
      <c r="BZ25" s="70" t="s">
        <v>129</v>
      </c>
      <c r="CA25" s="145">
        <f>IF(BZ25="Not available online",0,(IF(BZ25="Number is published",1," ")))</f>
        <v>0</v>
      </c>
      <c r="CC25" s="70" t="s">
        <v>129</v>
      </c>
      <c r="CD25" s="145">
        <f>IF(CC25="Not available online",0,(IF(CC25="Number is published",1," ")))</f>
        <v>0</v>
      </c>
      <c r="CE25" s="147"/>
      <c r="CF25" s="70" t="s">
        <v>128</v>
      </c>
      <c r="CG25" s="145">
        <f>IF(CF25="Not available online",0,(IF(CF25="Number is published",1," ")))</f>
        <v>1</v>
      </c>
      <c r="CI25" s="70" t="s">
        <v>129</v>
      </c>
      <c r="CJ25" s="145">
        <f>IF(CI25="Not available online",0,(IF(CI25="Number is published",1," ")))</f>
        <v>0</v>
      </c>
      <c r="CL25" s="70" t="s">
        <v>129</v>
      </c>
      <c r="CM25" s="145">
        <f>IF(CL25="Not available online",0,(IF(CL25="Number is published",1," ")))</f>
        <v>0</v>
      </c>
      <c r="CO25" s="70" t="s">
        <v>129</v>
      </c>
      <c r="CP25" s="145">
        <f>IF(CO25="Not available online",0,(IF(CO25="Number is published",1," ")))</f>
        <v>0</v>
      </c>
    </row>
    <row r="26" spans="2:94" ht="78">
      <c r="B26" s="128"/>
      <c r="C26" s="86" t="s">
        <v>124</v>
      </c>
      <c r="D26" s="127" t="s">
        <v>134</v>
      </c>
      <c r="E26" s="162"/>
      <c r="F26" s="70" t="s">
        <v>129</v>
      </c>
      <c r="G26" s="145">
        <f>IF(F26="Not available online",0,(IF(F26="Number is published",2," ")))</f>
        <v>0</v>
      </c>
      <c r="H26" s="147"/>
      <c r="I26" s="70" t="s">
        <v>128</v>
      </c>
      <c r="J26" s="145">
        <f>IF(I26="Not available online",0,(IF(I26="Number is published",2," ")))</f>
        <v>2</v>
      </c>
      <c r="K26" s="147"/>
      <c r="L26" s="70" t="s">
        <v>129</v>
      </c>
      <c r="M26" s="145">
        <f>IF(L26="Not available online",0,(IF(L26="Number is published",2," ")))</f>
        <v>0</v>
      </c>
      <c r="O26" s="70" t="s">
        <v>128</v>
      </c>
      <c r="P26" s="145">
        <f>IF(O26="Not available online",0,(IF(O26="Number is published",2," ")))</f>
        <v>2</v>
      </c>
      <c r="R26" s="70" t="s">
        <v>128</v>
      </c>
      <c r="S26" s="145">
        <f>IF(R26="Not available online",0,(IF(R26="Number is published",2," ")))</f>
        <v>2</v>
      </c>
      <c r="U26" s="70" t="s">
        <v>129</v>
      </c>
      <c r="V26" s="145">
        <f>IF(U26="Not available online",0,(IF(U26="Number is published",2," ")))</f>
        <v>0</v>
      </c>
      <c r="X26" s="70" t="s">
        <v>128</v>
      </c>
      <c r="Y26" s="145">
        <f>IF(X26="Not available online",0,(IF(X26="Number is published",2," ")))</f>
        <v>2</v>
      </c>
      <c r="AA26" s="70" t="s">
        <v>128</v>
      </c>
      <c r="AB26" s="145">
        <f>IF(AA26="Not available online",0,(IF(AA26="Number is published",2," ")))</f>
        <v>2</v>
      </c>
      <c r="AD26" s="70" t="s">
        <v>129</v>
      </c>
      <c r="AE26" s="145">
        <f>IF(AD26="Not available online",0,(IF(AD26="Number is published",2," ")))</f>
        <v>0</v>
      </c>
      <c r="AG26" s="70" t="s">
        <v>129</v>
      </c>
      <c r="AH26" s="145">
        <f>IF(AG26="Not available online",0,(IF(AG26="Number is published",2," ")))</f>
        <v>0</v>
      </c>
      <c r="AJ26" s="70" t="s">
        <v>129</v>
      </c>
      <c r="AK26" s="145">
        <f>IF(AJ26="Not available online",0,(IF(AJ26="Number is published",2," ")))</f>
        <v>0</v>
      </c>
      <c r="AM26" s="70" t="s">
        <v>129</v>
      </c>
      <c r="AN26" s="145">
        <f>IF(AM26="Not available online",0,(IF(AM26="Number is published",2," ")))</f>
        <v>0</v>
      </c>
      <c r="AP26" s="70" t="s">
        <v>129</v>
      </c>
      <c r="AQ26" s="145">
        <f>IF(AP26="Not available online",0,(IF(AP26="Number is published",2," ")))</f>
        <v>0</v>
      </c>
      <c r="AS26" s="70" t="s">
        <v>129</v>
      </c>
      <c r="AT26" s="145">
        <f>IF(AS26="Not available online",0,(IF(AS26="Number is published",2," ")))</f>
        <v>0</v>
      </c>
      <c r="AV26" s="70" t="s">
        <v>128</v>
      </c>
      <c r="AW26" s="145">
        <f>IF(AV26="Not available online",0,(IF(AV26="Number is published",2," ")))</f>
        <v>2</v>
      </c>
      <c r="AY26" s="70" t="s">
        <v>129</v>
      </c>
      <c r="AZ26" s="145">
        <f>IF(AY26="Not available online",0,(IF(AY26="Number is published",2," ")))</f>
        <v>0</v>
      </c>
      <c r="BB26" s="70" t="s">
        <v>128</v>
      </c>
      <c r="BC26" s="145">
        <f>IF(BB26="Not available online",0,(IF(BB26="Number is published",2," ")))</f>
        <v>2</v>
      </c>
      <c r="BE26" s="70" t="s">
        <v>128</v>
      </c>
      <c r="BF26" s="145">
        <f>IF(BE26="Not available online",0,(IF(BE26="Number is published",2," ")))</f>
        <v>2</v>
      </c>
      <c r="BH26" s="70" t="s">
        <v>128</v>
      </c>
      <c r="BI26" s="145">
        <f>IF(BH26="Not available online",0,(IF(BH26="Number is published",2," ")))</f>
        <v>2</v>
      </c>
      <c r="BK26" s="70" t="s">
        <v>128</v>
      </c>
      <c r="BL26" s="145">
        <f>IF(BK26="Not available online",0,(IF(BK26="Number is published",2," ")))</f>
        <v>2</v>
      </c>
      <c r="BM26" s="147"/>
      <c r="BN26" s="70" t="s">
        <v>128</v>
      </c>
      <c r="BO26" s="145">
        <f>IF(BN26="Not available online",0,(IF(BN26="Number is published",2," ")))</f>
        <v>2</v>
      </c>
      <c r="BP26" s="147"/>
      <c r="BQ26" s="70" t="s">
        <v>128</v>
      </c>
      <c r="BR26" s="145">
        <f>IF(BQ26="Not available online",0,(IF(BQ26="Number is published",2," ")))</f>
        <v>2</v>
      </c>
      <c r="BT26" s="70" t="s">
        <v>129</v>
      </c>
      <c r="BU26" s="145">
        <f>IF(BT26="Not available online",0,(IF(BT26="Number is published",2," ")))</f>
        <v>0</v>
      </c>
      <c r="BW26" s="70" t="s">
        <v>128</v>
      </c>
      <c r="BX26" s="145">
        <f>IF(BW26="Not available online",0,(IF(BW26="Number is published",2," ")))</f>
        <v>2</v>
      </c>
      <c r="BZ26" s="70" t="s">
        <v>129</v>
      </c>
      <c r="CA26" s="145">
        <f>IF(BZ26="Not available online",0,(IF(BZ26="Number is published",2," ")))</f>
        <v>0</v>
      </c>
      <c r="CC26" s="70" t="s">
        <v>128</v>
      </c>
      <c r="CD26" s="145">
        <f>IF(CC26="Not available online",0,(IF(CC26="Number is published",2," ")))</f>
        <v>2</v>
      </c>
      <c r="CE26" s="147"/>
      <c r="CF26" s="70" t="s">
        <v>128</v>
      </c>
      <c r="CG26" s="145">
        <f>IF(CF26="Not available online",0,(IF(CF26="Number is published",2," ")))</f>
        <v>2</v>
      </c>
      <c r="CI26" s="70" t="s">
        <v>128</v>
      </c>
      <c r="CJ26" s="145">
        <f>IF(CI26="Not available online",0,(IF(CI26="Number is published",2," ")))</f>
        <v>2</v>
      </c>
      <c r="CL26" s="70" t="s">
        <v>128</v>
      </c>
      <c r="CM26" s="145">
        <f>IF(CL26="Not available online",0,(IF(CL26="Number is published",2," ")))</f>
        <v>2</v>
      </c>
      <c r="CO26" s="70" t="s">
        <v>128</v>
      </c>
      <c r="CP26" s="145">
        <f>IF(CO26="Not available online",0,(IF(CO26="Number is published",2," ")))</f>
        <v>2</v>
      </c>
    </row>
    <row r="27" spans="2:94">
      <c r="B27" s="128"/>
      <c r="C27" s="129" t="s">
        <v>135</v>
      </c>
      <c r="D27" s="130" t="s">
        <v>136</v>
      </c>
      <c r="E27" s="163"/>
      <c r="F27" s="146" t="str">
        <f>IF(AND(F21="Number is published",F23="Number is published"),"Yes","No")</f>
        <v>Yes</v>
      </c>
      <c r="G27" s="147">
        <f>IF(F27="No",0,(IF(F27="Yes",4," ")))</f>
        <v>4</v>
      </c>
      <c r="H27" s="147"/>
      <c r="I27" s="201" t="str">
        <f>IF(AND(I21="Number is published",I23="Number is published"),"Yes","No")</f>
        <v>No</v>
      </c>
      <c r="J27" s="145">
        <f>IF(I27="No",0,(IF(I27="Yes",4," ")))</f>
        <v>0</v>
      </c>
      <c r="K27" s="147"/>
      <c r="L27" s="201" t="str">
        <f>IF(AND(L21="Number is published",L23="Number is published"),"Yes","No")</f>
        <v>No</v>
      </c>
      <c r="M27" s="145">
        <f>IF(L27="No",0,(IF(L27="Yes",4," ")))</f>
        <v>0</v>
      </c>
      <c r="O27" s="77" t="str">
        <f>IF(AND(O21="Number is published",O23="Number is published"),"Yes","No")</f>
        <v>Yes</v>
      </c>
      <c r="P27" s="83">
        <f>IF(O27="No",0,(IF(O27="Yes",4," ")))</f>
        <v>4</v>
      </c>
      <c r="R27" s="196" t="str">
        <f>IF(AND(R21="Number is published",R23="Number is published"),"Yes","No")</f>
        <v>No</v>
      </c>
      <c r="S27" s="145">
        <f>IF(R27="No",0,(IF(R27="Yes",4," ")))</f>
        <v>0</v>
      </c>
      <c r="U27" s="196" t="str">
        <f>IF(AND(U21="Number is published",U23="Number is published"),"Yes","No")</f>
        <v>No</v>
      </c>
      <c r="V27" s="145">
        <f>IF(U27="No",0,(IF(U27="Yes",4," ")))</f>
        <v>0</v>
      </c>
      <c r="X27" s="201" t="str">
        <f>IF(AND(X21="Number is published",X23="Number is published"),"Yes","No")</f>
        <v>No</v>
      </c>
      <c r="Y27" s="145">
        <f>IF(X27="No",0,(IF(X27="Yes",4," ")))</f>
        <v>0</v>
      </c>
      <c r="AA27" s="194" t="str">
        <f>IF(AND(AA21="Number is published",AA23="Number is published"),"Yes","No")</f>
        <v>No</v>
      </c>
      <c r="AB27" s="83">
        <f>IF(AA27="No",0,(IF(AA27="Yes",4," ")))</f>
        <v>0</v>
      </c>
      <c r="AD27" s="201" t="str">
        <f>IF(AND(AD21="Number is published",AD23="Number is published"),"Yes","No")</f>
        <v>No</v>
      </c>
      <c r="AE27" s="145">
        <f>IF(AD27="No",0,(IF(AD27="Yes",4," ")))</f>
        <v>0</v>
      </c>
      <c r="AG27" s="201" t="str">
        <f>IF(AND(AG21="Number is published",AG23="Number is published"),"Yes","No")</f>
        <v>No</v>
      </c>
      <c r="AH27" s="145">
        <f>IF(AG27="No",0,(IF(AG27="Yes",4," ")))</f>
        <v>0</v>
      </c>
      <c r="AJ27" s="77" t="str">
        <f>IF(AND(AJ21="Number is published",AJ23="Number is published"),"Yes","No")</f>
        <v>No</v>
      </c>
      <c r="AK27" s="83">
        <f>IF(AJ27="No",0,(IF(AJ27="Yes",4," ")))</f>
        <v>0</v>
      </c>
      <c r="AM27" s="146" t="str">
        <f>IF(AND(AM21="Number is published",AM23="Number is published"),"Yes","No")</f>
        <v>No</v>
      </c>
      <c r="AN27" s="145">
        <f>IF(AM27="No",0,(IF(AM27="Yes",4," ")))</f>
        <v>0</v>
      </c>
      <c r="AP27" s="146" t="str">
        <f>IF(AND(AP21="Number is published",AP23="Number is published"),"Yes","No")</f>
        <v>No</v>
      </c>
      <c r="AQ27" s="145">
        <f>IF(AP27="No",0,(IF(AP27="Yes",4," ")))</f>
        <v>0</v>
      </c>
      <c r="AS27" s="196" t="str">
        <f>IF(AND(AS21="Number is published",AS23="Number is published"),"Yes","No")</f>
        <v>No</v>
      </c>
      <c r="AT27" s="145">
        <f>IF(AS27="No",0,(IF(AS27="Yes",4," ")))</f>
        <v>0</v>
      </c>
      <c r="AV27" s="201" t="str">
        <f>IF(AND(AV21="Number is published",AV23="Number is published"),"Yes","No")</f>
        <v>Yes</v>
      </c>
      <c r="AW27" s="145">
        <f>IF(AV27="No",0,(IF(AV27="Yes",4," ")))</f>
        <v>4</v>
      </c>
      <c r="AY27" s="146" t="str">
        <f>IF(AND(AY21="Number is published",AY23="Number is published"),"Yes","No")</f>
        <v>No</v>
      </c>
      <c r="AZ27" s="145">
        <f>IF(AY27="No",0,(IF(AY27="Yes",4," ")))</f>
        <v>0</v>
      </c>
      <c r="BB27" s="77" t="str">
        <f>IF(AND(BB21="Number is published",BB23="Number is published"),"Yes","No")</f>
        <v>Yes</v>
      </c>
      <c r="BC27" s="83">
        <f>IF(BB27="No",0,(IF(BB27="Yes",4," ")))</f>
        <v>4</v>
      </c>
      <c r="BE27" s="77" t="str">
        <f>IF(AND(AO21="Number is published",AO23="Number is published"),"Yes","No")</f>
        <v>No</v>
      </c>
      <c r="BF27" s="83">
        <f>IF(BE27="No",0,(IF(BE27="Yes",4," ")))</f>
        <v>0</v>
      </c>
      <c r="BH27" s="201" t="str">
        <f>IF(AND(BH21="Number is published",BH23="Number is published"),"Yes","No")</f>
        <v>No</v>
      </c>
      <c r="BI27" s="145">
        <f>IF(BH27="No",0,(IF(BH27="Yes",4," ")))</f>
        <v>0</v>
      </c>
      <c r="BK27" s="146" t="str">
        <f>IF(AND(BK21="Number is published",BK23="Number is published"),"Yes","No")</f>
        <v>No</v>
      </c>
      <c r="BL27" s="145">
        <f>IF(BK27="No",0,(IF(BK27="Yes",4," ")))</f>
        <v>0</v>
      </c>
      <c r="BM27" s="147"/>
      <c r="BN27" s="201" t="str">
        <f>IF(AND(BN21="Number is published",BN23="Number is published"),"Yes","No")</f>
        <v>Yes</v>
      </c>
      <c r="BO27" s="145">
        <f>IF(BN27="No",0,(IF(BN27="Yes",4," ")))</f>
        <v>4</v>
      </c>
      <c r="BP27" s="147"/>
      <c r="BQ27" s="201" t="str">
        <f>IF(AND(BQ21="Number is published",BQ23="Number is published"),"Yes","No")</f>
        <v>No</v>
      </c>
      <c r="BR27" s="145">
        <f>IF(BQ27="No",0,(IF(BQ27="Yes",4," ")))</f>
        <v>0</v>
      </c>
      <c r="BT27" s="194" t="str">
        <f>IF(AND(BT21="Number is published",BT23="Number is published"),"Yes","No")</f>
        <v>No</v>
      </c>
      <c r="BU27" s="83">
        <f>IF(BT27="No",0,(IF(BT27="Yes",4," ")))</f>
        <v>0</v>
      </c>
      <c r="BW27" s="201" t="str">
        <f>IF(AND(BW21="Number is published",BW23="Number is published"),"Yes","No")</f>
        <v>No</v>
      </c>
      <c r="BX27" s="145">
        <f>IF(BW27="No",0,(IF(BW27="Yes",4," ")))</f>
        <v>0</v>
      </c>
      <c r="BZ27" s="201" t="str">
        <f>IF(AND(BZ21="Number is published",BZ23="Number is published"),"Yes","No")</f>
        <v>No</v>
      </c>
      <c r="CA27" s="145">
        <f>IF(BZ27="No",0,(IF(BZ27="Yes",4," ")))</f>
        <v>0</v>
      </c>
      <c r="CC27" s="201" t="str">
        <f>IF(AND(CC21="Number is published",CC23="Number is published"),"Yes","No")</f>
        <v>No</v>
      </c>
      <c r="CD27" s="145">
        <f>IF(CC27="No",0,(IF(CC27="Yes",4," ")))</f>
        <v>0</v>
      </c>
      <c r="CE27" s="147"/>
      <c r="CF27" s="201" t="str">
        <f>IF(AND(CF21="Number is published",CF23="Number is published"),"Yes","No")</f>
        <v>Yes</v>
      </c>
      <c r="CG27" s="145">
        <f>IF(CF27="No",0,(IF(CF27="Yes",4," ")))</f>
        <v>4</v>
      </c>
      <c r="CI27" s="146" t="str">
        <f>IF(AND(CI21="Number is published",CI23="Number is published"),"Yes","No")</f>
        <v>No</v>
      </c>
      <c r="CJ27" s="145">
        <f>IF(CI27="No",0,(IF(CI27="Yes",4," ")))</f>
        <v>0</v>
      </c>
      <c r="CL27" s="201" t="str">
        <f>IF(AND(CL21="Number is published",CL23="Number is published"),"Yes","No")</f>
        <v>No</v>
      </c>
      <c r="CM27" s="145">
        <f>IF(CL27="No",0,(IF(CL27="Yes",4," ")))</f>
        <v>0</v>
      </c>
      <c r="CO27" s="146" t="str">
        <f>IF(AND(CO21="Number is published",CO23="Number is published"),"Yes","No")</f>
        <v>Yes</v>
      </c>
      <c r="CP27" s="145">
        <f>IF(CO27="No",0,(IF(CO27="Yes",4," ")))</f>
        <v>4</v>
      </c>
    </row>
    <row r="28" spans="2:94">
      <c r="B28" s="128"/>
      <c r="C28" s="129" t="s">
        <v>137</v>
      </c>
      <c r="D28" s="131" t="s">
        <v>138</v>
      </c>
      <c r="E28" s="164"/>
      <c r="F28" s="146" t="str">
        <f>IF(AND(F24="Number is published",F25="Number is published"),IF(F26="Number is published","Yes","No"),"No")</f>
        <v>No</v>
      </c>
      <c r="G28" s="232">
        <f>IF(F28="No",0,(IF(F28="Yes",4," ")))</f>
        <v>0</v>
      </c>
      <c r="H28" s="147"/>
      <c r="I28" s="201" t="str">
        <f>IF(AND(I24="Number is published",I25="Number is published"),IF(I26="Number is published","Yes","No"),"No")</f>
        <v>No</v>
      </c>
      <c r="J28" s="197">
        <f>IF(I28="No",0,(IF(I28="Yes",4," ")))</f>
        <v>0</v>
      </c>
      <c r="K28" s="147"/>
      <c r="L28" s="201" t="str">
        <f>IF(AND(L24="Number is published",L25="Number is published"),IF(L26="Number is published","Yes","No"),"No")</f>
        <v>No</v>
      </c>
      <c r="M28" s="197">
        <f>IF(L28="No",0,(IF(L28="Yes",4," ")))</f>
        <v>0</v>
      </c>
      <c r="O28" s="194" t="str">
        <f>IF(AND(O24="Number is published",O25="Number is published"),IF(O26="Number is published","Yes","No"),"No")</f>
        <v>No</v>
      </c>
      <c r="P28" s="88">
        <f>IF(O28="No",0,(IF(O28="Yes",4," ")))</f>
        <v>0</v>
      </c>
      <c r="R28" s="146" t="str">
        <f>IF(AND(R24="Number is published",R25="Number is published"),IF(R26="Number is published","Yes","No"),"No")</f>
        <v>No</v>
      </c>
      <c r="S28" s="197">
        <f>IF(R28="No",0,(IF(R28="Yes",4," ")))</f>
        <v>0</v>
      </c>
      <c r="U28" s="146" t="str">
        <f>IF(AND(U24="Number is published",U25="Number is published"),IF(U26="Number is published","Yes","No"),"No")</f>
        <v>No</v>
      </c>
      <c r="V28" s="197">
        <f>IF(U28="No",0,(IF(U28="Yes",4," ")))</f>
        <v>0</v>
      </c>
      <c r="X28" s="201" t="str">
        <f>IF(AND(X24="Number is published",X25="Number is published"),IF(X26="Number is published","Yes","No"),"No")</f>
        <v>No</v>
      </c>
      <c r="Y28" s="197">
        <f>IF(X28="No",0,(IF(X28="Yes",4," ")))</f>
        <v>0</v>
      </c>
      <c r="AA28" s="198" t="str">
        <f>IF(AND(AA24="Number is published",AA25="Number is published"),IF(AA26="Number is published","Yes","No"),"No")</f>
        <v>No</v>
      </c>
      <c r="AB28" s="88">
        <f>IF(AA28="No",0,(IF(AA28="Yes",4," ")))</f>
        <v>0</v>
      </c>
      <c r="AD28" s="201" t="str">
        <f>IF(AND(AD24="Number is published",AD25="Number is published"),IF(AD26="Number is published","Yes","No"),"No")</f>
        <v>No</v>
      </c>
      <c r="AE28" s="197">
        <f>IF(AD28="No",0,(IF(AD28="Yes",4," ")))</f>
        <v>0</v>
      </c>
      <c r="AG28" s="201" t="str">
        <f>IF(AND(AG24="Number is published",AG25="Number is published"),IF(AG26="Number is published","Yes","No"),"No")</f>
        <v>No</v>
      </c>
      <c r="AH28" s="197">
        <f>IF(AG28="No",0,(IF(AG28="Yes",4," ")))</f>
        <v>0</v>
      </c>
      <c r="AJ28" s="194" t="str">
        <f>IF(AND(AJ24="Number is published",AJ25="Number is published"),IF(AJ26="Number is published","Yes","No"),"No")</f>
        <v>No</v>
      </c>
      <c r="AK28" s="88">
        <f>IF(AJ28="No",0,(IF(AJ28="Yes",4," ")))</f>
        <v>0</v>
      </c>
      <c r="AM28" s="146" t="str">
        <f>IF(AND(AM24="Number is published",AM25="Number is published"),IF(AM26="Number is published","Yes","No"),"No")</f>
        <v>No</v>
      </c>
      <c r="AN28" s="197">
        <f>IF(AM28="No",0,(IF(AM28="Yes",4," ")))</f>
        <v>0</v>
      </c>
      <c r="AP28" s="146" t="str">
        <f>IF(AND(AP24="Number is published",AP25="Number is published"),IF(AP26="Number is published","Yes","No"),"No")</f>
        <v>No</v>
      </c>
      <c r="AQ28" s="197">
        <f>IF(AP28="No",0,(IF(AP28="Yes",4," ")))</f>
        <v>0</v>
      </c>
      <c r="AS28" s="146" t="str">
        <f>IF(AND(AS24="Number is published",AS25="Number is published"),IF(AS26="Number is published","Yes","No"),"No")</f>
        <v>No</v>
      </c>
      <c r="AT28" s="197">
        <f>IF(AS28="No",0,(IF(AS28="Yes",4," ")))</f>
        <v>0</v>
      </c>
      <c r="AV28" s="201" t="str">
        <f>IF(AND(AV24="Number is published",AV25="Number is published"),IF(AV26="Number is published","Yes","No"),"No")</f>
        <v>No</v>
      </c>
      <c r="AW28" s="197">
        <f>IF(AV28="No",0,(IF(AV28="Yes",4," ")))</f>
        <v>0</v>
      </c>
      <c r="AY28" s="146" t="str">
        <f>IF(AND(AY24="Number is published",AY25="Number is published"),IF(AY26="Number is published","Yes","No"),"No")</f>
        <v>No</v>
      </c>
      <c r="AZ28" s="197">
        <f>IF(AY28="No",0,(IF(AY28="Yes",4," ")))</f>
        <v>0</v>
      </c>
      <c r="BB28" s="194" t="str">
        <f>IF(AND(BB24="Number is published",BB25="Number is published"),IF(BB26="Number is published","Yes","No"),"No")</f>
        <v>No</v>
      </c>
      <c r="BC28" s="88">
        <f>IF(BB28="No",0,(IF(BB28="Yes",4," ")))</f>
        <v>0</v>
      </c>
      <c r="BE28" s="194" t="str">
        <f>IF(AND(AO24="Number is published",AO25="Number is published"),IF(AO26="Number is published","Yes","No"),"No")</f>
        <v>No</v>
      </c>
      <c r="BF28" s="88">
        <f>IF(BE28="No",0,(IF(BE28="Yes",4," ")))</f>
        <v>0</v>
      </c>
      <c r="BH28" s="201" t="str">
        <f>IF(AND(BH24="Number is published",BH25="Number is published"),IF(BH26="Number is published","Yes","No"),"No")</f>
        <v>No</v>
      </c>
      <c r="BI28" s="197">
        <f>IF(BH28="No",0,(IF(BH28="Yes",4," ")))</f>
        <v>0</v>
      </c>
      <c r="BK28" s="146" t="str">
        <f>IF(AND(BK24="Number is published",BK25="Number is published"),IF(BK26="Number is published","Yes","No"),"No")</f>
        <v>No</v>
      </c>
      <c r="BL28" s="197">
        <f>IF(BK28="No",0,(IF(BK28="Yes",4," ")))</f>
        <v>0</v>
      </c>
      <c r="BM28" s="153"/>
      <c r="BN28" s="201" t="str">
        <f>IF(AND(BN24="Number is published",BN25="Number is published"),IF(BN26="Number is published","Yes","No"),"No")</f>
        <v>Yes</v>
      </c>
      <c r="BO28" s="197">
        <f>IF(BN28="No",0,(IF(BN28="Yes",4," ")))</f>
        <v>4</v>
      </c>
      <c r="BP28" s="153"/>
      <c r="BQ28" s="201" t="str">
        <f>IF(AND(BQ24="Number is published",BQ25="Number is published"),IF(BQ26="Number is published","Yes","No"),"No")</f>
        <v>No</v>
      </c>
      <c r="BR28" s="197">
        <f>IF(BQ28="No",0,(IF(BQ28="Yes",4," ")))</f>
        <v>0</v>
      </c>
      <c r="BT28" s="198" t="str">
        <f>IF(AND(BT24="Number is published",BT25="Number is published"),IF(BT26="Number is published","Yes","No"),"No")</f>
        <v>No</v>
      </c>
      <c r="BU28" s="88">
        <f>IF(BT28="No",0,(IF(BT28="Yes",4," ")))</f>
        <v>0</v>
      </c>
      <c r="BW28" s="201" t="str">
        <f>IF(AND(BW24="Number is published",BW25="Number is published"),IF(BW26="Number is published","Yes","No"),"No")</f>
        <v>No</v>
      </c>
      <c r="BX28" s="197">
        <f>IF(BW28="No",0,(IF(BW28="Yes",4," ")))</f>
        <v>0</v>
      </c>
      <c r="BZ28" s="201" t="str">
        <f>IF(AND(BZ24="Number is published",BZ25="Number is published"),IF(BZ26="Number is published","Yes","No"),"No")</f>
        <v>No</v>
      </c>
      <c r="CA28" s="197">
        <f>IF(BZ28="No",0,(IF(BZ28="Yes",4," ")))</f>
        <v>0</v>
      </c>
      <c r="CC28" s="201" t="str">
        <f>IF(AND(CC24="Number is published",CC25="Number is published"),IF(CC26="Number is published","Yes","No"),"No")</f>
        <v>No</v>
      </c>
      <c r="CD28" s="197">
        <f>IF(CC28="No",0,(IF(CC28="Yes",4," ")))</f>
        <v>0</v>
      </c>
      <c r="CE28" s="147"/>
      <c r="CF28" s="201" t="str">
        <f>IF(AND(CF24="Number is published",CF25="Number is published"),IF(CF26="Number is published","Yes","No"),"No")</f>
        <v>Yes</v>
      </c>
      <c r="CG28" s="197">
        <f>IF(CF28="No",0,(IF(CF28="Yes",4," ")))</f>
        <v>4</v>
      </c>
      <c r="CI28" s="146" t="str">
        <f>IF(AND(CI24="Number is published",CI25="Number is published"),IF(CI26="Number is published","Yes","No"),"No")</f>
        <v>No</v>
      </c>
      <c r="CJ28" s="197">
        <f>IF(CI28="No",0,(IF(CI28="Yes",4," ")))</f>
        <v>0</v>
      </c>
      <c r="CL28" s="201" t="str">
        <f>IF(AND(CL24="Number is published",CL25="Number is published"),IF(CL26="Number is published","Yes","No"),"No")</f>
        <v>No</v>
      </c>
      <c r="CM28" s="197">
        <f>IF(CL28="No",0,(IF(CL28="Yes",4," ")))</f>
        <v>0</v>
      </c>
      <c r="CO28" s="146" t="str">
        <f>IF(AND(CO24="Number is published",CO25="Number is published"),IF(CO26="Number is published","Yes","No"),"No")</f>
        <v>No</v>
      </c>
      <c r="CP28" s="197">
        <f>IF(CO28="No",0,(IF(CO28="Yes",4," ")))</f>
        <v>0</v>
      </c>
    </row>
    <row r="29" spans="2:94">
      <c r="B29" s="132" t="s">
        <v>96</v>
      </c>
      <c r="C29" s="443" t="s">
        <v>139</v>
      </c>
      <c r="D29" s="444"/>
      <c r="E29" s="165"/>
      <c r="F29" s="136"/>
      <c r="G29" s="137"/>
      <c r="H29" s="200"/>
      <c r="I29" s="136"/>
      <c r="J29" s="137"/>
      <c r="K29" s="200"/>
      <c r="L29" s="136"/>
      <c r="M29" s="137"/>
      <c r="O29" s="136"/>
      <c r="P29" s="195"/>
      <c r="R29" s="136"/>
      <c r="S29" s="137"/>
      <c r="U29" s="136"/>
      <c r="V29" s="137"/>
      <c r="X29" s="136"/>
      <c r="Y29" s="137"/>
      <c r="AA29" s="136"/>
      <c r="AB29" s="137"/>
      <c r="AD29" s="136"/>
      <c r="AE29" s="137"/>
      <c r="AG29" s="136"/>
      <c r="AH29" s="137"/>
      <c r="AJ29" s="136"/>
      <c r="AK29" s="137"/>
      <c r="AM29" s="136"/>
      <c r="AN29" s="137"/>
      <c r="AP29" s="136"/>
      <c r="AQ29" s="137"/>
      <c r="AS29" s="136"/>
      <c r="AT29" s="137"/>
      <c r="AV29" s="136"/>
      <c r="AW29" s="137"/>
      <c r="AY29" s="136"/>
      <c r="AZ29" s="137"/>
      <c r="BB29" s="136"/>
      <c r="BC29" s="137"/>
      <c r="BE29" s="136"/>
      <c r="BF29" s="137"/>
      <c r="BH29" s="136"/>
      <c r="BI29" s="137"/>
      <c r="BK29" s="136"/>
      <c r="BL29" s="137"/>
      <c r="BM29" s="30"/>
      <c r="BN29" s="136"/>
      <c r="BO29" s="137"/>
      <c r="BP29" s="30"/>
      <c r="BQ29" s="136"/>
      <c r="BR29" s="137"/>
      <c r="BT29" s="136"/>
      <c r="BU29" s="137"/>
      <c r="BW29" s="136"/>
      <c r="BX29" s="137"/>
      <c r="BZ29" s="136"/>
      <c r="CA29" s="137"/>
      <c r="CC29" s="136"/>
      <c r="CD29" s="137"/>
      <c r="CE29" s="230"/>
      <c r="CF29" s="136"/>
      <c r="CG29" s="137"/>
      <c r="CI29" s="136"/>
      <c r="CJ29" s="137"/>
      <c r="CL29" s="136"/>
      <c r="CM29" s="137"/>
      <c r="CO29" s="136"/>
      <c r="CP29" s="137"/>
    </row>
    <row r="30" spans="2:94" ht="62.45">
      <c r="B30" s="133"/>
      <c r="C30" s="134" t="s">
        <v>57</v>
      </c>
      <c r="D30" s="135" t="s">
        <v>140</v>
      </c>
      <c r="E30" s="166"/>
      <c r="F30" s="82" t="s">
        <v>60</v>
      </c>
      <c r="G30" s="91">
        <f>IF(F30="No",0,(IF(F30="Yes",10,(IF(F30="Some Measures",5,"0")))))</f>
        <v>0</v>
      </c>
      <c r="H30" s="189"/>
      <c r="I30" s="82" t="s">
        <v>60</v>
      </c>
      <c r="J30" s="204">
        <f>IF(I30="No",0,(IF(I30="Yes",10,(IF(I30="Some Measures",5,"0")))))</f>
        <v>0</v>
      </c>
      <c r="K30" s="203"/>
      <c r="L30" s="82" t="s">
        <v>60</v>
      </c>
      <c r="M30" s="91">
        <f>IF(L30="No",0,(IF(L30="Yes",10,(IF(L30="Some Measures",5,"0")))))</f>
        <v>0</v>
      </c>
      <c r="O30" s="82" t="s">
        <v>60</v>
      </c>
      <c r="P30" s="91">
        <f>IF(O30="No",0,(IF(O30="Yes",10,(IF(O30="Some Measures",5,"0")))))</f>
        <v>0</v>
      </c>
      <c r="R30" s="82" t="s">
        <v>141</v>
      </c>
      <c r="S30" s="91">
        <f>IF(R30="No",0,(IF(R30="Yes",10,(IF(R30="Some Measures",5,"0")))))</f>
        <v>5</v>
      </c>
      <c r="U30" s="82" t="s">
        <v>60</v>
      </c>
      <c r="V30" s="91">
        <f>IF(U30="No",0,(IF(U30="Yes",10,(IF(U30="Some Measures",5,"0")))))</f>
        <v>0</v>
      </c>
      <c r="X30" s="82" t="s">
        <v>60</v>
      </c>
      <c r="Y30" s="91">
        <f>IF(X30="No",0,(IF(X30="Yes",10,(IF(X30="Some Measures",5,"0")))))</f>
        <v>0</v>
      </c>
      <c r="AA30" s="82" t="s">
        <v>60</v>
      </c>
      <c r="AB30" s="91">
        <f>IF(AA30="No",0,(IF(AA30="Yes",10,(IF(AA30="Some Measures",5,"0")))))</f>
        <v>0</v>
      </c>
      <c r="AD30" s="82" t="s">
        <v>141</v>
      </c>
      <c r="AE30" s="205">
        <f>IF(AD30="No",0,(IF(AD30="Yes",10,(IF(AD30="Some Measures",5,"0")))))</f>
        <v>5</v>
      </c>
      <c r="AG30" s="82" t="s">
        <v>60</v>
      </c>
      <c r="AH30" s="91">
        <f>IF(AG30="No",0,(IF(AG30="Yes",10,(IF(AG30="Some Measures",5,"0")))))</f>
        <v>0</v>
      </c>
      <c r="AJ30" s="82" t="s">
        <v>60</v>
      </c>
      <c r="AK30" s="91">
        <f>IF(AJ30="No",0,(IF(AJ30="Yes",10,(IF(AJ30="Some Measures",5,"0")))))</f>
        <v>0</v>
      </c>
      <c r="AM30" s="82" t="s">
        <v>59</v>
      </c>
      <c r="AN30" s="91">
        <f>IF(AM30="No",0,(IF(AM30="Yes",10,(IF(AM30="Some Measures",5,"0")))))</f>
        <v>10</v>
      </c>
      <c r="AP30" s="82" t="s">
        <v>141</v>
      </c>
      <c r="AQ30" s="91">
        <f>IF(AP30="No",0,(IF(AP30="Yes",10,(IF(AP30="Some Measures",5,"0")))))</f>
        <v>5</v>
      </c>
      <c r="AS30" s="82" t="s">
        <v>141</v>
      </c>
      <c r="AT30" s="91">
        <f>IF(AS30="No",0,(IF(AS30="Yes",10,(IF(AS30="Some Measures",5,"0")))))</f>
        <v>5</v>
      </c>
      <c r="AV30" s="82" t="s">
        <v>60</v>
      </c>
      <c r="AW30" s="205">
        <f>IF(AV30="No",0,(IF(AV30="Yes",10,(IF(AV30="Some Measures",5,"0")))))</f>
        <v>0</v>
      </c>
      <c r="AY30" s="82" t="s">
        <v>60</v>
      </c>
      <c r="AZ30" s="91">
        <f>IF(AY30="No",0,(IF(AY30="Yes",10,(IF(AY30="Some Measures",5,"0")))))</f>
        <v>0</v>
      </c>
      <c r="BB30" s="82" t="s">
        <v>141</v>
      </c>
      <c r="BC30" s="91">
        <f>IF(BB30="No",0,(IF(BB30="Yes",10,(IF(BB30="Some Measures",5,"0")))))</f>
        <v>5</v>
      </c>
      <c r="BE30" s="82" t="s">
        <v>60</v>
      </c>
      <c r="BF30" s="91">
        <f>IF(BE30="No",0,(IF(BE30="Yes",10,(IF(BE30="Unknown",0," ")))))</f>
        <v>0</v>
      </c>
      <c r="BH30" s="82" t="s">
        <v>60</v>
      </c>
      <c r="BI30" s="91">
        <f>IF(BH30="No",0,(IF(BH30="Yes",10,(IF(BH30="Some Measures",5,"0")))))</f>
        <v>0</v>
      </c>
      <c r="BK30" s="82" t="s">
        <v>60</v>
      </c>
      <c r="BL30" s="91">
        <f>IF(BK30="No",0,(IF(BK30="Yes",10,(IF(BK30="Some Measures",5,"0")))))</f>
        <v>0</v>
      </c>
      <c r="BM30" s="153"/>
      <c r="BN30" s="82" t="s">
        <v>60</v>
      </c>
      <c r="BO30" s="204">
        <f>IF(BN30="No",0,(IF(BN30="Yes",10,(IF(BN30="Some Measures",5,"0")))))</f>
        <v>0</v>
      </c>
      <c r="BP30" s="153"/>
      <c r="BQ30" s="82" t="s">
        <v>60</v>
      </c>
      <c r="BR30" s="204">
        <f>IF(BQ30="No",0,(IF(BQ30="Yes",10,(IF(BQ30="Some Measures",5,"0")))))</f>
        <v>0</v>
      </c>
      <c r="BT30" s="82" t="s">
        <v>60</v>
      </c>
      <c r="BU30" s="91">
        <f>IF(BT30="No",0,(IF(BT30="Yes",10,(IF(BT30="Some Measures",5,"0")))))</f>
        <v>0</v>
      </c>
      <c r="BW30" s="82" t="s">
        <v>60</v>
      </c>
      <c r="BX30" s="205">
        <f>IF(BW30="No",0,(IF(BW30="Yes",10,(IF(BW30="Some Measures",5,"0")))))</f>
        <v>0</v>
      </c>
      <c r="BZ30" s="82" t="s">
        <v>60</v>
      </c>
      <c r="CA30" s="91">
        <f>IF(BZ30="No",0,(IF(BZ30="Yes",10,(IF(BZ30="Some Measures",5,"0")))))</f>
        <v>0</v>
      </c>
      <c r="CC30" s="82" t="s">
        <v>60</v>
      </c>
      <c r="CD30" s="91">
        <f>IF(CC30="No",0,(IF(CC30="Yes",10,(IF(CC30="Some Measures",5,"0")))))</f>
        <v>0</v>
      </c>
      <c r="CE30" s="147"/>
      <c r="CF30" s="82" t="s">
        <v>59</v>
      </c>
      <c r="CG30" s="204">
        <f>IF(CF30="No",0,(IF(CF30="Yes",10,(IF(CF30="Some Measures",5,"0")))))</f>
        <v>10</v>
      </c>
      <c r="CI30" s="82" t="s">
        <v>60</v>
      </c>
      <c r="CJ30" s="91">
        <f>IF(CI30="No",0,(IF(CI30="Yes",10,(IF(CI30="Some Measures",5,"0")))))</f>
        <v>0</v>
      </c>
      <c r="CL30" s="82" t="s">
        <v>141</v>
      </c>
      <c r="CM30" s="204">
        <f>IF(CL30="No",0,(IF(CL30="Yes",10,(IF(CL30="Some Measures",5,"0")))))</f>
        <v>5</v>
      </c>
      <c r="CO30" s="82" t="s">
        <v>60</v>
      </c>
      <c r="CP30" s="91">
        <f>IF(CO30="No",0,(IF(CO30="Yes",10,(IF(CO30="Some Measures",5,"0")))))</f>
        <v>0</v>
      </c>
    </row>
    <row r="31" spans="2:94" ht="47.45" thickBot="1">
      <c r="B31" s="133"/>
      <c r="C31" s="134" t="s">
        <v>61</v>
      </c>
      <c r="D31" s="135" t="s">
        <v>142</v>
      </c>
      <c r="E31" s="167"/>
      <c r="F31" s="148" t="s">
        <v>60</v>
      </c>
      <c r="G31" s="110">
        <f>IF(F31="No",0,(IF(F31="Yes",10,(IF(F31="Unknown",0," ")))))</f>
        <v>0</v>
      </c>
      <c r="H31" s="189"/>
      <c r="I31" s="148" t="s">
        <v>60</v>
      </c>
      <c r="J31" s="110">
        <f>IF(I31="No",0,(IF(I31="Yes",10,(IF(I31="Unknown",0," ")))))</f>
        <v>0</v>
      </c>
      <c r="K31" s="189"/>
      <c r="L31" s="148" t="s">
        <v>60</v>
      </c>
      <c r="M31" s="110">
        <f>IF(L31="No",0,(IF(L31="Yes",10,(IF(L31="Unknown",0," ")))))</f>
        <v>0</v>
      </c>
      <c r="O31" s="148" t="s">
        <v>59</v>
      </c>
      <c r="P31" s="110">
        <f>IF(O31="No",0,(IF(O31="Yes",10,(IF(O31="Unknown",0," ")))))</f>
        <v>10</v>
      </c>
      <c r="R31" s="148" t="s">
        <v>60</v>
      </c>
      <c r="S31" s="110">
        <f>IF(R31="No",0,(IF(R31="Yes",10,(IF(R31="Unknown",0," ")))))</f>
        <v>0</v>
      </c>
      <c r="U31" s="148" t="s">
        <v>60</v>
      </c>
      <c r="V31" s="110"/>
      <c r="X31" s="148" t="s">
        <v>60</v>
      </c>
      <c r="Y31" s="110">
        <f>IF(X31="No",0,(IF(X31="Yes",10,(IF(X31="Unknown",0," ")))))</f>
        <v>0</v>
      </c>
      <c r="AA31" s="148" t="s">
        <v>60</v>
      </c>
      <c r="AB31" s="110">
        <f>IF(AA31="No",0,(IF(AA31="Yes",10,(IF(AA31="Unknown",0," ")))))</f>
        <v>0</v>
      </c>
      <c r="AD31" s="148" t="s">
        <v>59</v>
      </c>
      <c r="AE31" s="110">
        <f>IF(AD31="No",0,(IF(AD31="Yes",10,(IF(AD31="Some Measures",5,"0")))))</f>
        <v>10</v>
      </c>
      <c r="AG31" s="148" t="s">
        <v>60</v>
      </c>
      <c r="AH31" s="110">
        <f>IF(AG31="No",0,(IF(AG31="Yes",10,(IF(AG31="Unknown",0," ")))))</f>
        <v>0</v>
      </c>
      <c r="AJ31" s="148" t="s">
        <v>60</v>
      </c>
      <c r="AK31" s="110">
        <f>IF(AJ31="No",0,(IF(AJ31="Yes",10,(IF(AJ31="Unknown",0," ")))))</f>
        <v>0</v>
      </c>
      <c r="AM31" s="148" t="s">
        <v>59</v>
      </c>
      <c r="AN31" s="110">
        <f>IF(AM31="No",0,(IF(AM31="Yes",10,(IF(AM31="Unknown",0," ")))))</f>
        <v>10</v>
      </c>
      <c r="AP31" s="148" t="s">
        <v>60</v>
      </c>
      <c r="AQ31" s="110">
        <f>IF(AP31="No",0,(IF(AP31="Yes",10,(IF(AP31="Unknown",0," ")))))</f>
        <v>0</v>
      </c>
      <c r="AS31" s="148" t="s">
        <v>60</v>
      </c>
      <c r="AT31" s="110">
        <f>IF(AS31="No",0,(IF(AS31="Yes",10,(IF(AS31="Unknown",0," ")))))</f>
        <v>0</v>
      </c>
      <c r="AV31" s="148" t="s">
        <v>60</v>
      </c>
      <c r="AW31" s="110">
        <f>IF(AV31="No",0,(IF(AV31="Yes",10,(IF(AV31="Some Measures",5,"0")))))</f>
        <v>0</v>
      </c>
      <c r="AY31" s="148" t="s">
        <v>63</v>
      </c>
      <c r="AZ31" s="110">
        <f>IF(AY31="No",0,(IF(AY31="Yes",10,(IF(AY31="Unknown",0," ")))))</f>
        <v>0</v>
      </c>
      <c r="BB31" s="148" t="s">
        <v>60</v>
      </c>
      <c r="BC31" s="110">
        <f>IF(BB31="No",0,(IF(BB31="Yes",10,(IF(BB31="Unknown",0," ")))))</f>
        <v>0</v>
      </c>
      <c r="BE31" s="148" t="s">
        <v>60</v>
      </c>
      <c r="BF31" s="110">
        <f>IF(BE31="No",0,(IF(BE31="Yes",10,(IF(BE31="Unknown",0," ")))))</f>
        <v>0</v>
      </c>
      <c r="BH31" s="148" t="s">
        <v>60</v>
      </c>
      <c r="BI31" s="110">
        <f>IF(BH31="No",0,(IF(BH31="Yes",10,(IF(BH31="Unknown",0," ")))))</f>
        <v>0</v>
      </c>
      <c r="BK31" s="148" t="s">
        <v>60</v>
      </c>
      <c r="BL31" s="110">
        <f>IF(BK31="No",0,(IF(BK31="Yes",10,(IF(BK31="Unknown",0," ")))))</f>
        <v>0</v>
      </c>
      <c r="BM31" s="190"/>
      <c r="BN31" s="148" t="s">
        <v>60</v>
      </c>
      <c r="BO31" s="110">
        <f>IF(BN31="No",0,(IF(BN31="Yes",10,(IF(BN31="Unknown",0," ")))))</f>
        <v>0</v>
      </c>
      <c r="BP31" s="190"/>
      <c r="BQ31" s="148" t="s">
        <v>59</v>
      </c>
      <c r="BR31" s="110">
        <f>IF(BQ31="No",0,(IF(BQ31="Yes",10,(IF(BQ31="Unknown",0," ")))))</f>
        <v>10</v>
      </c>
      <c r="BT31" s="148" t="s">
        <v>60</v>
      </c>
      <c r="BU31" s="110">
        <f>IF(BT31="No",0,(IF(BT31="Yes",10,(IF(BT31="Unknown",0," ")))))</f>
        <v>0</v>
      </c>
      <c r="BW31" s="148" t="s">
        <v>60</v>
      </c>
      <c r="BX31" s="110">
        <f>IF(BW31="No",0,(IF(BW31="Yes",10,(IF(BW31="Some Measures",5,"0")))))</f>
        <v>0</v>
      </c>
      <c r="BZ31" s="148" t="s">
        <v>60</v>
      </c>
      <c r="CA31" s="110">
        <f>IF(BZ31="No",0,(IF(BZ31="Yes",10,(IF(BZ31="Unknown",0," ")))))</f>
        <v>0</v>
      </c>
      <c r="CC31" s="148" t="s">
        <v>60</v>
      </c>
      <c r="CD31" s="110">
        <f>IF(CC31="No",0,(IF(CC31="Yes",10,(IF(CC31="Unknown",0," ")))))</f>
        <v>0</v>
      </c>
      <c r="CE31" s="147"/>
      <c r="CF31" s="148" t="s">
        <v>59</v>
      </c>
      <c r="CG31" s="110">
        <f>IF(CF31="No",0,(IF(CF31="Yes",10,(IF(CF31="Unknown",0," ")))))</f>
        <v>10</v>
      </c>
      <c r="CI31" s="148" t="s">
        <v>60</v>
      </c>
      <c r="CJ31" s="110">
        <f>IF(CI31="No",0,(IF(CI31="Yes",10,(IF(CI31="Unknown",0," ")))))</f>
        <v>0</v>
      </c>
      <c r="CL31" s="148" t="s">
        <v>59</v>
      </c>
      <c r="CM31" s="110">
        <f>IF(CL31="No",0,(IF(CL31="Yes",10,(IF(CL31="Unknown",0," ")))))</f>
        <v>10</v>
      </c>
      <c r="CO31" s="148" t="s">
        <v>60</v>
      </c>
      <c r="CP31" s="110">
        <f>IF(CO31="No",0,(IF(CO31="Yes",10,(IF(CO31="Unknown",0," ")))))</f>
        <v>0</v>
      </c>
    </row>
    <row r="32" spans="2:94" ht="16.149999999999999" thickBot="1">
      <c r="F32" s="62"/>
      <c r="G32" s="62"/>
      <c r="H32" s="62"/>
      <c r="I32" s="62"/>
      <c r="J32" s="62"/>
      <c r="K32" s="62"/>
      <c r="L32" s="62"/>
      <c r="M32" s="62"/>
      <c r="O32" s="62"/>
      <c r="P32" s="62"/>
      <c r="R32" s="62"/>
      <c r="S32" s="62"/>
      <c r="U32" s="62"/>
      <c r="V32" s="62"/>
      <c r="X32" s="62"/>
      <c r="Y32" s="62"/>
      <c r="AA32" s="62"/>
      <c r="AB32" s="62"/>
      <c r="AD32" s="62"/>
      <c r="AE32" s="62"/>
      <c r="AG32" s="62"/>
      <c r="AH32" s="62"/>
      <c r="AJ32" s="62"/>
      <c r="AK32" s="62"/>
      <c r="AM32" s="62"/>
      <c r="AN32" s="62"/>
      <c r="AP32" s="62"/>
      <c r="AQ32" s="62"/>
      <c r="AS32" s="62"/>
      <c r="AT32" s="62"/>
      <c r="AV32" s="62"/>
      <c r="AW32" s="62"/>
      <c r="AY32" s="62"/>
      <c r="AZ32" s="62"/>
      <c r="BB32" s="62"/>
      <c r="BC32" s="62"/>
      <c r="BE32" s="62"/>
      <c r="BF32" s="62"/>
      <c r="BH32" s="62"/>
      <c r="BI32" s="62"/>
      <c r="BK32" s="62"/>
      <c r="BL32" s="62"/>
      <c r="BN32" s="62"/>
      <c r="BO32" s="62"/>
      <c r="BQ32" s="62"/>
      <c r="BR32" s="62"/>
      <c r="BT32" s="62"/>
      <c r="BU32" s="62"/>
      <c r="BW32" s="62"/>
      <c r="BX32" s="62"/>
      <c r="BZ32" s="62"/>
      <c r="CA32" s="62"/>
      <c r="CC32" s="62"/>
      <c r="CD32" s="62"/>
      <c r="CE32" s="153"/>
      <c r="CF32" s="62"/>
      <c r="CG32" s="62"/>
      <c r="CI32" s="62"/>
      <c r="CJ32" s="62"/>
      <c r="CL32" s="62"/>
      <c r="CM32" s="62"/>
      <c r="CO32" s="62"/>
      <c r="CP32" s="62"/>
    </row>
    <row r="33" spans="6:94" ht="16.149999999999999" thickBot="1">
      <c r="F33" s="149" t="s">
        <v>107</v>
      </c>
      <c r="G33" s="113">
        <f>SUM(G6:G31)</f>
        <v>47</v>
      </c>
      <c r="H33" s="193"/>
      <c r="I33" s="149" t="s">
        <v>107</v>
      </c>
      <c r="J33" s="113">
        <f>SUM(J6:J31)</f>
        <v>21</v>
      </c>
      <c r="K33" s="193"/>
      <c r="L33" s="149" t="s">
        <v>107</v>
      </c>
      <c r="M33" s="113">
        <f>SUM(M6:M31)</f>
        <v>19</v>
      </c>
      <c r="O33" s="149" t="s">
        <v>107</v>
      </c>
      <c r="P33" s="113">
        <f>SUM(P6:P31)</f>
        <v>49</v>
      </c>
      <c r="R33" s="149" t="s">
        <v>107</v>
      </c>
      <c r="S33" s="113">
        <f>SUM(S6:S31)</f>
        <v>18</v>
      </c>
      <c r="U33" s="149" t="s">
        <v>107</v>
      </c>
      <c r="V33" s="113">
        <f>SUM(V6:V31)</f>
        <v>52</v>
      </c>
      <c r="X33" s="149" t="s">
        <v>107</v>
      </c>
      <c r="Y33" s="113">
        <f>SUM(Y6:Y31)</f>
        <v>17</v>
      </c>
      <c r="AA33" s="149" t="s">
        <v>107</v>
      </c>
      <c r="AB33" s="113">
        <f>SUM(AB6:AB31)</f>
        <v>21</v>
      </c>
      <c r="AD33" s="149" t="s">
        <v>107</v>
      </c>
      <c r="AE33" s="113">
        <f>SUM(AE6:AE31)</f>
        <v>33</v>
      </c>
      <c r="AG33" s="149" t="s">
        <v>107</v>
      </c>
      <c r="AH33" s="113">
        <f>SUM(AH6:AH31)</f>
        <v>22</v>
      </c>
      <c r="AJ33" s="149" t="s">
        <v>107</v>
      </c>
      <c r="AK33" s="113">
        <f>SUM(AK6:AK31)</f>
        <v>0</v>
      </c>
      <c r="AM33" s="149" t="s">
        <v>107</v>
      </c>
      <c r="AN33" s="113">
        <f>SUM(AN6:AN31)</f>
        <v>59</v>
      </c>
      <c r="AP33" s="149" t="s">
        <v>107</v>
      </c>
      <c r="AQ33" s="113">
        <f>SUM(AQ6:AQ31)</f>
        <v>32</v>
      </c>
      <c r="AS33" s="149" t="s">
        <v>107</v>
      </c>
      <c r="AT33" s="113">
        <f>SUM(AT6:AT31)</f>
        <v>45</v>
      </c>
      <c r="AV33" s="149" t="s">
        <v>107</v>
      </c>
      <c r="AW33" s="113">
        <f>SUM(AW6:AW31)</f>
        <v>15</v>
      </c>
      <c r="AY33" s="149" t="s">
        <v>107</v>
      </c>
      <c r="AZ33" s="113">
        <f>SUM(AZ6:AZ31)</f>
        <v>12</v>
      </c>
      <c r="BB33" s="149" t="s">
        <v>107</v>
      </c>
      <c r="BC33" s="113">
        <f>SUM(BC6:BC31)</f>
        <v>39</v>
      </c>
      <c r="BE33" s="149" t="s">
        <v>107</v>
      </c>
      <c r="BF33" s="113">
        <f>SUM(BF6:BF31)</f>
        <v>22</v>
      </c>
      <c r="BH33" s="149" t="s">
        <v>107</v>
      </c>
      <c r="BI33" s="113">
        <f>SUM(BI6:BI31)</f>
        <v>17</v>
      </c>
      <c r="BK33" s="149" t="s">
        <v>107</v>
      </c>
      <c r="BL33" s="113">
        <f>SUM(BL6:BL31)</f>
        <v>12</v>
      </c>
      <c r="BN33" s="149" t="s">
        <v>107</v>
      </c>
      <c r="BO33" s="113">
        <f>SUM(BO6:BO31)</f>
        <v>45</v>
      </c>
      <c r="BQ33" s="149" t="s">
        <v>107</v>
      </c>
      <c r="BR33" s="113">
        <f>SUM(BR6:BR31)</f>
        <v>38</v>
      </c>
      <c r="BT33" s="149" t="s">
        <v>107</v>
      </c>
      <c r="BU33" s="113">
        <f>SUM(BU6:BU31)</f>
        <v>20</v>
      </c>
      <c r="BW33" s="149" t="s">
        <v>107</v>
      </c>
      <c r="BX33" s="113">
        <f>SUM(BX7:BX31)</f>
        <v>9</v>
      </c>
      <c r="BZ33" s="149" t="s">
        <v>107</v>
      </c>
      <c r="CA33" s="113">
        <f>SUM(CA6:CA31)</f>
        <v>12</v>
      </c>
      <c r="CC33" s="149" t="s">
        <v>107</v>
      </c>
      <c r="CD33" s="113">
        <f>SUM(CD6:CD31)</f>
        <v>39</v>
      </c>
      <c r="CE33" s="30"/>
      <c r="CF33" s="149" t="s">
        <v>107</v>
      </c>
      <c r="CG33" s="113">
        <f>SUM(CG6:CG31)</f>
        <v>70</v>
      </c>
      <c r="CI33" s="149" t="s">
        <v>107</v>
      </c>
      <c r="CJ33" s="113">
        <f>SUM(CJ6:CJ31)</f>
        <v>14</v>
      </c>
      <c r="CL33" s="149" t="s">
        <v>107</v>
      </c>
      <c r="CM33" s="113">
        <f>SUM(CM6:CM31)</f>
        <v>22</v>
      </c>
      <c r="CO33" s="149" t="s">
        <v>107</v>
      </c>
      <c r="CP33" s="113">
        <f>SUM(CP6:CP31)</f>
        <v>24</v>
      </c>
    </row>
    <row r="34" spans="6:94">
      <c r="F34" s="62"/>
      <c r="G34" s="62"/>
      <c r="I34" s="62"/>
      <c r="J34" s="62"/>
      <c r="K34" s="62"/>
      <c r="L34" s="62"/>
      <c r="M34" s="62"/>
      <c r="O34" s="62"/>
      <c r="P34" s="62"/>
      <c r="R34" s="62"/>
      <c r="S34" s="62"/>
      <c r="U34" s="62"/>
      <c r="V34" s="62"/>
      <c r="X34" s="62"/>
      <c r="Y34" s="62"/>
      <c r="AA34" s="62"/>
      <c r="AB34" s="62"/>
      <c r="AD34" s="62"/>
      <c r="AE34" s="62"/>
      <c r="AG34" s="62"/>
      <c r="AH34" s="62"/>
      <c r="AJ34" s="62"/>
      <c r="AK34" s="62"/>
      <c r="AM34" s="62"/>
      <c r="AN34" s="62"/>
      <c r="AP34" s="62"/>
      <c r="AQ34" s="62"/>
      <c r="AS34" s="62"/>
      <c r="AT34" s="62"/>
      <c r="AV34" s="62"/>
      <c r="AW34" s="62"/>
      <c r="AY34" s="62"/>
      <c r="AZ34" s="62"/>
      <c r="BE34" s="62"/>
      <c r="BF34" s="62"/>
      <c r="BH34" s="62"/>
      <c r="BI34" s="62"/>
      <c r="BK34" s="62"/>
      <c r="BL34" s="62"/>
      <c r="BN34" s="62"/>
      <c r="BO34" s="62"/>
      <c r="BQ34" s="62"/>
      <c r="BR34" s="62"/>
      <c r="BT34" s="62"/>
      <c r="BU34" s="62"/>
      <c r="BZ34" s="62"/>
      <c r="CA34" s="62"/>
      <c r="CC34" s="62"/>
      <c r="CD34" s="62"/>
      <c r="CE34" s="153"/>
      <c r="CF34" s="62"/>
      <c r="CG34" s="62"/>
      <c r="CL34" s="62"/>
      <c r="CM34" s="62"/>
    </row>
    <row r="35" spans="6:94">
      <c r="F35" s="415" t="s">
        <v>108</v>
      </c>
      <c r="G35" s="415"/>
      <c r="I35" s="415" t="s">
        <v>108</v>
      </c>
      <c r="J35" s="415"/>
      <c r="K35" s="187"/>
      <c r="L35" s="415" t="s">
        <v>108</v>
      </c>
      <c r="M35" s="415"/>
      <c r="O35" s="415" t="s">
        <v>108</v>
      </c>
      <c r="P35" s="415"/>
      <c r="R35" s="415" t="s">
        <v>108</v>
      </c>
      <c r="S35" s="415"/>
      <c r="U35" s="415" t="s">
        <v>108</v>
      </c>
      <c r="V35" s="415"/>
      <c r="X35" s="415" t="s">
        <v>108</v>
      </c>
      <c r="Y35" s="415"/>
      <c r="AA35" s="415" t="s">
        <v>108</v>
      </c>
      <c r="AB35" s="415"/>
      <c r="AD35" s="415" t="s">
        <v>108</v>
      </c>
      <c r="AE35" s="415"/>
      <c r="AG35" s="415" t="s">
        <v>108</v>
      </c>
      <c r="AH35" s="415"/>
      <c r="AJ35" s="415" t="s">
        <v>108</v>
      </c>
      <c r="AK35" s="415"/>
      <c r="AM35" s="415" t="s">
        <v>108</v>
      </c>
      <c r="AN35" s="415"/>
      <c r="AP35" s="415" t="s">
        <v>108</v>
      </c>
      <c r="AQ35" s="415"/>
      <c r="AS35" s="415" t="s">
        <v>108</v>
      </c>
      <c r="AT35" s="415"/>
      <c r="AV35" s="415" t="s">
        <v>108</v>
      </c>
      <c r="AW35" s="415"/>
      <c r="AY35" s="415" t="s">
        <v>108</v>
      </c>
      <c r="AZ35" s="415"/>
      <c r="BB35" s="415" t="s">
        <v>108</v>
      </c>
      <c r="BC35" s="415"/>
      <c r="BE35" s="415" t="s">
        <v>108</v>
      </c>
      <c r="BF35" s="415"/>
      <c r="BH35" s="415" t="s">
        <v>108</v>
      </c>
      <c r="BI35" s="415"/>
      <c r="BK35" s="415" t="s">
        <v>108</v>
      </c>
      <c r="BL35" s="415"/>
      <c r="BN35" s="415" t="s">
        <v>108</v>
      </c>
      <c r="BO35" s="415"/>
      <c r="BQ35" s="415" t="s">
        <v>108</v>
      </c>
      <c r="BR35" s="415"/>
      <c r="BT35" s="415" t="s">
        <v>108</v>
      </c>
      <c r="BU35" s="415"/>
      <c r="BW35" s="415" t="s">
        <v>108</v>
      </c>
      <c r="BX35" s="415"/>
      <c r="BZ35" s="415" t="s">
        <v>108</v>
      </c>
      <c r="CA35" s="415"/>
      <c r="CC35" s="415" t="s">
        <v>108</v>
      </c>
      <c r="CD35" s="415"/>
      <c r="CE35" s="190"/>
      <c r="CF35" s="415" t="s">
        <v>108</v>
      </c>
      <c r="CG35" s="415"/>
      <c r="CI35" s="415" t="s">
        <v>108</v>
      </c>
      <c r="CJ35" s="415"/>
      <c r="CL35" s="415" t="s">
        <v>108</v>
      </c>
      <c r="CM35" s="415"/>
      <c r="CO35" s="415" t="s">
        <v>108</v>
      </c>
      <c r="CP35" s="415"/>
    </row>
  </sheetData>
  <sheetProtection algorithmName="SHA-512" hashValue="eDlRvO5zidirpPpG9WLAF7fEtyWWkXj2Ag7lTPwzrizvB281olQap2TpcX8SINMUYvPerbVxN+2EhzaQL023Tw==" saltValue="UKPiAJ4tmMia9hXW6oYgJw==" spinCount="100000" sheet="1" objects="1" scenarios="1"/>
  <mergeCells count="80">
    <mergeCell ref="BZ6:CA6"/>
    <mergeCell ref="BZ35:CA35"/>
    <mergeCell ref="AY4:AZ5"/>
    <mergeCell ref="AY35:AZ35"/>
    <mergeCell ref="F35:G35"/>
    <mergeCell ref="AM4:AN5"/>
    <mergeCell ref="AM35:AN35"/>
    <mergeCell ref="AJ4:AK5"/>
    <mergeCell ref="AJ35:AK35"/>
    <mergeCell ref="L6:M6"/>
    <mergeCell ref="L35:M35"/>
    <mergeCell ref="AG4:AH5"/>
    <mergeCell ref="AG6:AH6"/>
    <mergeCell ref="AG35:AH35"/>
    <mergeCell ref="R35:S35"/>
    <mergeCell ref="X4:Y5"/>
    <mergeCell ref="CF4:CG5"/>
    <mergeCell ref="CF6:CG6"/>
    <mergeCell ref="CF35:CG35"/>
    <mergeCell ref="AP4:AQ5"/>
    <mergeCell ref="AP35:AQ35"/>
    <mergeCell ref="AV4:AW5"/>
    <mergeCell ref="AV6:AW6"/>
    <mergeCell ref="AV35:AW35"/>
    <mergeCell ref="BE4:BF5"/>
    <mergeCell ref="BE35:BF35"/>
    <mergeCell ref="BB35:BC35"/>
    <mergeCell ref="BZ4:CA5"/>
    <mergeCell ref="BT4:BU5"/>
    <mergeCell ref="BT35:BU35"/>
    <mergeCell ref="BH4:BI5"/>
    <mergeCell ref="BH6:BI6"/>
    <mergeCell ref="B2:D2"/>
    <mergeCell ref="O4:P5"/>
    <mergeCell ref="O35:P35"/>
    <mergeCell ref="U4:V5"/>
    <mergeCell ref="U35:V35"/>
    <mergeCell ref="R4:S5"/>
    <mergeCell ref="C6:D6"/>
    <mergeCell ref="C13:D13"/>
    <mergeCell ref="C20:D20"/>
    <mergeCell ref="C29:D29"/>
    <mergeCell ref="F4:G5"/>
    <mergeCell ref="B4:C5"/>
    <mergeCell ref="I4:J5"/>
    <mergeCell ref="I6:J6"/>
    <mergeCell ref="I35:J35"/>
    <mergeCell ref="L4:M5"/>
    <mergeCell ref="X6:Y6"/>
    <mergeCell ref="AA4:AB5"/>
    <mergeCell ref="AA35:AB35"/>
    <mergeCell ref="X35:Y35"/>
    <mergeCell ref="AD4:AE5"/>
    <mergeCell ref="AD6:AE6"/>
    <mergeCell ref="AD35:AE35"/>
    <mergeCell ref="BQ35:BR35"/>
    <mergeCell ref="AS4:AT5"/>
    <mergeCell ref="AS35:AT35"/>
    <mergeCell ref="BH35:BI35"/>
    <mergeCell ref="BK4:BL5"/>
    <mergeCell ref="BK35:BL35"/>
    <mergeCell ref="BN4:BO5"/>
    <mergeCell ref="BN6:BO6"/>
    <mergeCell ref="BN35:BO35"/>
    <mergeCell ref="CO35:CP35"/>
    <mergeCell ref="CC4:CD5"/>
    <mergeCell ref="BW4:BX5"/>
    <mergeCell ref="BB4:BC5"/>
    <mergeCell ref="CI4:CJ5"/>
    <mergeCell ref="CO4:CP5"/>
    <mergeCell ref="CC6:CD6"/>
    <mergeCell ref="CC35:CD35"/>
    <mergeCell ref="CL4:CM5"/>
    <mergeCell ref="CL6:CM6"/>
    <mergeCell ref="CL35:CM35"/>
    <mergeCell ref="CI35:CJ35"/>
    <mergeCell ref="BW6:BX6"/>
    <mergeCell ref="BW35:BX35"/>
    <mergeCell ref="BQ4:BR5"/>
    <mergeCell ref="BQ6:BR6"/>
  </mergeCells>
  <dataValidations count="5">
    <dataValidation type="list" allowBlank="1" showInputMessage="1" showErrorMessage="1" sqref="BQ30 F30 U30 O30 AJ30 I30 L30 X30 AD30 AG30 AM30 AY30 BT30 AV30 BE30 BH30 BK30 BW30 BZ30 CC30 CL30 BB30 CI30 CO30 AS30 AP30 R30 CF30 BN30 AA30" xr:uid="{1BE42A52-17E9-0F46-B9D7-467A3EADD3B7}">
      <formula1>"Yes, Some Measures, No, Unknown"</formula1>
    </dataValidation>
    <dataValidation type="list" allowBlank="1" showInputMessage="1" showErrorMessage="1" sqref="BQ11 F11 U11 O11 AJ11 I11 L11 X11 AD11 AG11 AM11 AY11 BT11 AV11 BE11 BH11 BK11 BW11 BZ11 CC11 CL11 BB11 CI11 CO11 AS11 AP11 R11 CF11 BN11 AA11" xr:uid="{100FA6D2-BA2F-1248-B68C-14D3261F8FB0}">
      <formula1>"Yes, Sometimes, No, Unknown"</formula1>
    </dataValidation>
    <dataValidation type="list" allowBlank="1" showInputMessage="1" showErrorMessage="1" sqref="BQ8 F8 U8 O8 AJ8 I8 L8 X8 AD8 AG8 AM8 AY8 BT8 AV8 BE8 BH8 BK8 BW8 BZ8 CC8 CL8 BB8 CI8 CO8 AS8 AP8 R8 CF8 BN8 AA8" xr:uid="{B7D3BBF5-9A66-C147-83B5-2C8FB06C579D}">
      <formula1>"Yes, No, Sometimes, Unknown"</formula1>
    </dataValidation>
    <dataValidation type="list" allowBlank="1" showInputMessage="1" showErrorMessage="1" sqref="BQ21:BQ26 F21:F26 U21:U26 O21:O26 AJ21:AJ26 I21:I26 L21:L26 X21:X26 AD21:AD26 AG21:AG26 AM21:AM26 AY21:AY26 BT21:BT26 AV21:AV26 BE21:BE26 BH21:BH26 BK21:BK26 BW21:BW26 BZ21:BZ26 CC21:CC26 CL21:CL26 BB21:BB26 CI21:CI26 CO21:CO26 AS21:AS26 AP21:AP26 R21:R26 CF21:CF26 BN21:BN26 AA21:AA26" xr:uid="{24F7412C-6737-664C-917D-C41EE75ACCAD}">
      <formula1>"Number is published, Not available online"</formula1>
    </dataValidation>
    <dataValidation type="list" allowBlank="1" showInputMessage="1" showErrorMessage="1" sqref="BQ7 BQ14:BQ19 BQ10 BQ31 BQ12 F7 F14:F19 F10 F31 F12 U10 U7 U14:U19 U31 U12 O12 O10 O7 O14:O19 O31 AJ10 AJ14:AJ19 AJ31 AJ7 AJ12 I7 I14:I19 I10 I31 I12 L7 L14:L19 L10 L31 L12 X7 X14:X19 X10 X31 X12 AD7 AD14:AD19 AD10 AD31 AD12 AG7 AG14:AG19 AG10 AG31 AG12 AM7 AM14:AM19 AM10 AM31 AM12 AY10 AY7 AY14:AY19 AY31 AY12 BT7 BT14:BT19 BT10 BT31 BT12 AV7 AV14:AV19 AV10 AV31 AV12 BE10 BE14:BE19 BE31 BE7 BE12 BH7 BH14:BH19 BH10 BH31 BH12 BK7 BK14:BK19 BK10 BK31 BK12 BW7 BW14:BW19 BW10 BW31 BW12 BZ7 BZ14:BZ19 BZ10 BZ31 BZ12 CC7 CC14:CC19 CC10 CC31 CC12 CL7 CL14:CL19 CL10 CL31 CL12 BB10 BB14:BB19 BB31 BB7 BB12 CI10 CI7 CI14:CI19 CI31 CI12 CO10 CO7 CO12 CO31 CO14:CO19 AS10 AS7 AS14:AS19 AS31 AS12 AP10 AP7 AP14:AP19 AP31 AP12 R10 R7 R14:R19 R31 R12 CF7 CF14:CF19 CF10 CF31 CF12 BN7 BN14:BN19 BN10 BN31 BN12 AA7 AA14:AA19 AA10 AA31 AA12" xr:uid="{60BA10FE-7C43-C646-A7B4-4C42A9E738CB}">
      <formula1>"Yes, No, Unknown"</formula1>
    </dataValidation>
  </dataValidation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87614-B7FA-D54A-8C9F-A5A3F24BA943}">
  <sheetPr>
    <tabColor rgb="FF0070C0"/>
  </sheetPr>
  <dimension ref="B2:CP30"/>
  <sheetViews>
    <sheetView showGridLines="0" zoomScaleNormal="100" workbookViewId="0">
      <pane xSplit="5" ySplit="5" topLeftCell="F6" activePane="bottomRight" state="frozen"/>
      <selection pane="bottomRight" activeCell="B2" sqref="B2:D2"/>
      <selection pane="bottomLeft" activeCell="A6" sqref="A6"/>
      <selection pane="topRight" activeCell="F1" sqref="F1"/>
    </sheetView>
  </sheetViews>
  <sheetFormatPr defaultColWidth="11" defaultRowHeight="15.6"/>
  <cols>
    <col min="1" max="1" width="2.625" customWidth="1"/>
    <col min="2" max="2" width="4.375" customWidth="1"/>
    <col min="3" max="3" width="3.125" customWidth="1"/>
    <col min="4" max="4" width="50.5" customWidth="1"/>
    <col min="5" max="5" width="0.875" customWidth="1"/>
    <col min="6" max="6" width="17.625" customWidth="1"/>
    <col min="7" max="7" width="8.625" customWidth="1"/>
    <col min="8" max="8" width="0.875" customWidth="1"/>
    <col min="9" max="9" width="17.625" customWidth="1"/>
    <col min="10" max="10" width="8.625" customWidth="1"/>
    <col min="11" max="11" width="0.875" customWidth="1"/>
    <col min="12" max="12" width="17.625" customWidth="1"/>
    <col min="13" max="13" width="8.625" customWidth="1"/>
    <col min="14" max="14" width="0.875" customWidth="1"/>
    <col min="15" max="15" width="17.625" customWidth="1"/>
    <col min="16" max="16" width="8.625" customWidth="1"/>
    <col min="17" max="17" width="0.875" customWidth="1"/>
    <col min="18" max="18" width="17.625" customWidth="1"/>
    <col min="19" max="19" width="8.625" customWidth="1"/>
    <col min="20" max="20" width="0.625" customWidth="1"/>
    <col min="21" max="21" width="17.625" customWidth="1"/>
    <col min="22" max="22" width="8.625" customWidth="1"/>
    <col min="23" max="23" width="0.875" customWidth="1"/>
    <col min="24" max="24" width="17.5" customWidth="1"/>
    <col min="25" max="25" width="8.625" customWidth="1"/>
    <col min="26" max="26" width="0.875" customWidth="1"/>
    <col min="27" max="27" width="17.625" customWidth="1"/>
    <col min="28" max="28" width="8.625" customWidth="1"/>
    <col min="29" max="29" width="0.875" customWidth="1"/>
    <col min="30" max="30" width="17.875" customWidth="1"/>
    <col min="31" max="31" width="8.625" customWidth="1"/>
    <col min="32" max="32" width="0.875" customWidth="1"/>
    <col min="33" max="33" width="17.625" customWidth="1"/>
    <col min="34" max="34" width="8.625" customWidth="1"/>
    <col min="35" max="35" width="0.875" customWidth="1"/>
    <col min="36" max="36" width="17.625" customWidth="1"/>
    <col min="37" max="37" width="8.625" customWidth="1"/>
    <col min="38" max="38" width="0.875" customWidth="1"/>
    <col min="39" max="39" width="17.625" customWidth="1"/>
    <col min="40" max="40" width="8.625" customWidth="1"/>
    <col min="41" max="41" width="0.875" customWidth="1"/>
    <col min="42" max="42" width="17.625" customWidth="1"/>
    <col min="43" max="43" width="8.625" customWidth="1"/>
    <col min="44" max="44" width="0.875" customWidth="1"/>
    <col min="45" max="45" width="17.625" customWidth="1"/>
    <col min="46" max="46" width="7.625" customWidth="1"/>
    <col min="47" max="47" width="0.875" customWidth="1"/>
    <col min="48" max="48" width="18" customWidth="1"/>
    <col min="49" max="49" width="8.625" customWidth="1"/>
    <col min="50" max="50" width="0.875" customWidth="1"/>
    <col min="51" max="51" width="17.625" customWidth="1"/>
    <col min="52" max="52" width="8.625" customWidth="1"/>
    <col min="53" max="53" width="0.875" customWidth="1"/>
    <col min="54" max="54" width="17.625" customWidth="1"/>
    <col min="55" max="55" width="8.625" customWidth="1"/>
    <col min="56" max="56" width="0.875" customWidth="1"/>
    <col min="57" max="57" width="17.625" customWidth="1"/>
    <col min="58" max="58" width="8.625" customWidth="1"/>
    <col min="59" max="59" width="0.875" customWidth="1"/>
    <col min="60" max="60" width="17.625" customWidth="1"/>
    <col min="61" max="61" width="8.625" customWidth="1"/>
    <col min="62" max="62" width="0.875" customWidth="1"/>
    <col min="63" max="63" width="17.625" customWidth="1"/>
    <col min="64" max="64" width="8.625" customWidth="1"/>
    <col min="65" max="65" width="0.875" customWidth="1"/>
    <col min="66" max="66" width="17.625" customWidth="1"/>
    <col min="67" max="67" width="8.625" customWidth="1"/>
    <col min="68" max="68" width="0.875" customWidth="1"/>
    <col min="69" max="69" width="17.5" customWidth="1"/>
    <col min="70" max="70" width="8.625" customWidth="1"/>
    <col min="71" max="71" width="0.875" customWidth="1"/>
    <col min="72" max="72" width="17.625" customWidth="1"/>
    <col min="73" max="73" width="8.625" customWidth="1"/>
    <col min="74" max="74" width="0.875" customWidth="1"/>
    <col min="75" max="75" width="18" customWidth="1"/>
    <col min="76" max="76" width="8.625" customWidth="1"/>
    <col min="77" max="77" width="0.875" customWidth="1"/>
    <col min="78" max="78" width="17.625" customWidth="1"/>
    <col min="79" max="79" width="8.625" customWidth="1"/>
    <col min="80" max="80" width="0.875" customWidth="1"/>
    <col min="81" max="81" width="17.625" customWidth="1"/>
    <col min="82" max="82" width="8.625" customWidth="1"/>
    <col min="83" max="83" width="0.875" customWidth="1"/>
    <col min="84" max="84" width="17.625" customWidth="1"/>
    <col min="85" max="85" width="8.625" customWidth="1"/>
    <col min="86" max="86" width="0.875" customWidth="1"/>
    <col min="87" max="87" width="17.625" customWidth="1"/>
    <col min="88" max="88" width="8.5" customWidth="1"/>
    <col min="89" max="89" width="0.875" customWidth="1"/>
    <col min="90" max="90" width="17.625" customWidth="1"/>
    <col min="91" max="91" width="8.625" customWidth="1"/>
    <col min="92" max="92" width="0.875" customWidth="1"/>
    <col min="93" max="93" width="17.625" customWidth="1"/>
    <col min="94" max="94" width="8.625" customWidth="1"/>
  </cols>
  <sheetData>
    <row r="2" spans="2:94">
      <c r="B2" s="447" t="s">
        <v>143</v>
      </c>
      <c r="C2" s="448"/>
      <c r="D2" s="449"/>
      <c r="F2" t="s">
        <v>46</v>
      </c>
    </row>
    <row r="3" spans="2:94" ht="16.149999999999999" thickBot="1">
      <c r="BM3" s="207"/>
      <c r="BN3" s="207"/>
      <c r="BO3" s="207"/>
      <c r="BP3" s="207"/>
      <c r="BQ3" s="207"/>
      <c r="BR3" s="207"/>
    </row>
    <row r="4" spans="2:94" ht="15.95" customHeight="1">
      <c r="B4" s="431" t="s">
        <v>47</v>
      </c>
      <c r="C4" s="431"/>
      <c r="D4" s="115" t="s">
        <v>48</v>
      </c>
      <c r="E4" s="116"/>
      <c r="F4" s="433" t="str">
        <f>Transparency!F4</f>
        <v>Atlanta, GA</v>
      </c>
      <c r="G4" s="434"/>
      <c r="H4" s="199"/>
      <c r="I4" s="433" t="str">
        <f>Transparency!I4</f>
        <v>Austin, TX</v>
      </c>
      <c r="J4" s="434"/>
      <c r="K4" s="199"/>
      <c r="L4" s="433" t="str">
        <f>Transparency!L4</f>
        <v>Bellevue, WA</v>
      </c>
      <c r="M4" s="434"/>
      <c r="O4" s="433" t="str">
        <f>Transparency!O4</f>
        <v>Chamblee, GA</v>
      </c>
      <c r="P4" s="434"/>
      <c r="R4" s="433" t="str">
        <f>Transparency!R4</f>
        <v>Chandler, AZ</v>
      </c>
      <c r="S4" s="434"/>
      <c r="U4" s="433" t="str">
        <f>Transparency!U4</f>
        <v>Cobb County, GA</v>
      </c>
      <c r="V4" s="434"/>
      <c r="X4" s="433" t="str">
        <f>Transparency!X4</f>
        <v>Columbus, OH</v>
      </c>
      <c r="Y4" s="434"/>
      <c r="AA4" s="433" t="str">
        <f>Transparency!AA4</f>
        <v>DeKalb County, GA</v>
      </c>
      <c r="AB4" s="434"/>
      <c r="AD4" s="433" t="str">
        <f>Transparency!AD4</f>
        <v>Denver (City &amp; County), CO</v>
      </c>
      <c r="AE4" s="434"/>
      <c r="AG4" s="433" t="str">
        <f>Transparency!AG4</f>
        <v>Des Moines, IA</v>
      </c>
      <c r="AH4" s="434"/>
      <c r="AJ4" s="433" t="str">
        <f>Transparency!AJ4</f>
        <v>City of Dunwoody, GA</v>
      </c>
      <c r="AK4" s="434"/>
      <c r="AM4" s="433" t="str">
        <f>Transparency!AM4</f>
        <v>Fairfax County, VA</v>
      </c>
      <c r="AN4" s="434"/>
      <c r="AO4" s="3"/>
      <c r="AP4" s="433" t="str">
        <f>Transparency!AP4</f>
        <v>Glendale, AZ</v>
      </c>
      <c r="AQ4" s="434"/>
      <c r="AS4" s="433" t="str">
        <f>Transparency!AS4</f>
        <v>Goodyear, AZ</v>
      </c>
      <c r="AT4" s="434"/>
      <c r="AV4" s="433" t="str">
        <f>Transparency!AV4</f>
        <v>Independence Township, MI</v>
      </c>
      <c r="AW4" s="434"/>
      <c r="AY4" s="433" t="str">
        <f>Transparency!AY4</f>
        <v xml:space="preserve">Loudoun County, VA </v>
      </c>
      <c r="AZ4" s="434"/>
      <c r="BB4" s="433" t="str">
        <f>Transparency!BB4</f>
        <v>Mesa, AZ</v>
      </c>
      <c r="BC4" s="434"/>
      <c r="BE4" s="433" t="str">
        <f>Transparency!BE4</f>
        <v>Phoenix, AZ</v>
      </c>
      <c r="BF4" s="434"/>
      <c r="BH4" s="433" t="str">
        <f>Transparency!BH4</f>
        <v>Pittsburgh, PA</v>
      </c>
      <c r="BI4" s="434"/>
      <c r="BK4" s="433" t="str">
        <f>Transparency!BK4</f>
        <v>City of Pompano Beach, FL</v>
      </c>
      <c r="BL4" s="434"/>
      <c r="BM4" s="207"/>
      <c r="BN4" s="433" t="str">
        <f>Transparency!BN4</f>
        <v>Portland, ME</v>
      </c>
      <c r="BO4" s="434"/>
      <c r="BP4" s="207"/>
      <c r="BQ4" s="433" t="str">
        <f>Transparency!BQ4</f>
        <v>Portland, OR</v>
      </c>
      <c r="BR4" s="434"/>
      <c r="BT4" s="433" t="str">
        <f>Transparency!BT4</f>
        <v>Prince William County, VA</v>
      </c>
      <c r="BU4" s="434"/>
      <c r="BW4" s="433" t="str">
        <f>Transparency!BW4</f>
        <v>Providence, RI</v>
      </c>
      <c r="BX4" s="434"/>
      <c r="BZ4" s="433" t="str">
        <f>Transparency!BZ4</f>
        <v>St. Louis, MO</v>
      </c>
      <c r="CA4" s="434"/>
      <c r="CC4" s="433" t="str">
        <f>Transparency!CC4</f>
        <v>Salt Lake County, UT</v>
      </c>
      <c r="CD4" s="434"/>
      <c r="CE4" s="3"/>
      <c r="CF4" s="433" t="str">
        <f>Transparency!CF4</f>
        <v>San Antonio, TX</v>
      </c>
      <c r="CG4" s="434"/>
      <c r="CH4" s="3"/>
      <c r="CI4" s="433" t="str">
        <f>Transparency!CI4</f>
        <v>Scottsdale, AZ</v>
      </c>
      <c r="CJ4" s="434"/>
      <c r="CL4" s="433" t="str">
        <f>Transparency!CL4</f>
        <v xml:space="preserve">Seattle, WA </v>
      </c>
      <c r="CM4" s="434"/>
      <c r="CO4" s="433" t="str">
        <f>Transparency!CO4</f>
        <v>Tempe, AZ</v>
      </c>
      <c r="CP4" s="434"/>
    </row>
    <row r="5" spans="2:94">
      <c r="B5" s="432"/>
      <c r="C5" s="432"/>
      <c r="D5" s="69"/>
      <c r="E5" s="117"/>
      <c r="F5" s="435"/>
      <c r="G5" s="436"/>
      <c r="H5" s="199"/>
      <c r="I5" s="435"/>
      <c r="J5" s="436"/>
      <c r="K5" s="199"/>
      <c r="L5" s="435"/>
      <c r="M5" s="436"/>
      <c r="O5" s="435"/>
      <c r="P5" s="436"/>
      <c r="R5" s="435"/>
      <c r="S5" s="436"/>
      <c r="U5" s="435"/>
      <c r="V5" s="436"/>
      <c r="X5" s="435"/>
      <c r="Y5" s="436"/>
      <c r="AA5" s="435"/>
      <c r="AB5" s="436"/>
      <c r="AD5" s="435"/>
      <c r="AE5" s="436"/>
      <c r="AG5" s="435"/>
      <c r="AH5" s="436"/>
      <c r="AJ5" s="435"/>
      <c r="AK5" s="436"/>
      <c r="AM5" s="435"/>
      <c r="AN5" s="436"/>
      <c r="AO5" s="3"/>
      <c r="AP5" s="435"/>
      <c r="AQ5" s="436"/>
      <c r="AS5" s="435"/>
      <c r="AT5" s="436"/>
      <c r="AV5" s="435"/>
      <c r="AW5" s="436"/>
      <c r="AY5" s="435"/>
      <c r="AZ5" s="436"/>
      <c r="BB5" s="435"/>
      <c r="BC5" s="436"/>
      <c r="BE5" s="435"/>
      <c r="BF5" s="436"/>
      <c r="BH5" s="435"/>
      <c r="BI5" s="436"/>
      <c r="BK5" s="435"/>
      <c r="BL5" s="436"/>
      <c r="BM5" s="153"/>
      <c r="BN5" s="435"/>
      <c r="BO5" s="436"/>
      <c r="BP5" s="153"/>
      <c r="BQ5" s="435"/>
      <c r="BR5" s="436"/>
      <c r="BT5" s="435"/>
      <c r="BU5" s="436"/>
      <c r="BW5" s="435"/>
      <c r="BX5" s="436"/>
      <c r="BZ5" s="435"/>
      <c r="CA5" s="436"/>
      <c r="CC5" s="435"/>
      <c r="CD5" s="436"/>
      <c r="CE5" s="3"/>
      <c r="CF5" s="435"/>
      <c r="CG5" s="436"/>
      <c r="CH5" s="3"/>
      <c r="CI5" s="435"/>
      <c r="CJ5" s="436"/>
      <c r="CL5" s="435"/>
      <c r="CM5" s="436"/>
      <c r="CO5" s="435"/>
      <c r="CP5" s="436"/>
    </row>
    <row r="6" spans="2:94">
      <c r="B6" s="114" t="s">
        <v>55</v>
      </c>
      <c r="C6" s="445" t="s">
        <v>144</v>
      </c>
      <c r="D6" s="446"/>
      <c r="E6" s="62"/>
      <c r="F6" s="64"/>
      <c r="G6" s="65"/>
      <c r="H6" s="202"/>
      <c r="I6" s="64"/>
      <c r="J6" s="65"/>
      <c r="K6" s="202"/>
      <c r="L6" s="64"/>
      <c r="M6" s="65"/>
      <c r="O6" s="64"/>
      <c r="P6" s="65"/>
      <c r="R6" s="64"/>
      <c r="S6" s="65"/>
      <c r="U6" s="64"/>
      <c r="V6" s="65"/>
      <c r="X6" s="64"/>
      <c r="Y6" s="65"/>
      <c r="AA6" s="64"/>
      <c r="AB6" s="65"/>
      <c r="AD6" s="64"/>
      <c r="AE6" s="65"/>
      <c r="AG6" s="64"/>
      <c r="AH6" s="65"/>
      <c r="AJ6" s="64"/>
      <c r="AK6" s="65"/>
      <c r="AM6" s="64"/>
      <c r="AN6" s="65"/>
      <c r="AO6" s="190"/>
      <c r="AP6" s="64"/>
      <c r="AQ6" s="65"/>
      <c r="AS6" s="64"/>
      <c r="AT6" s="65"/>
      <c r="AV6" s="64"/>
      <c r="AW6" s="65"/>
      <c r="AY6" s="64"/>
      <c r="AZ6" s="65"/>
      <c r="BB6" s="64"/>
      <c r="BC6" s="65"/>
      <c r="BE6" s="64"/>
      <c r="BF6" s="65"/>
      <c r="BH6" s="64"/>
      <c r="BI6" s="65"/>
      <c r="BK6" s="64"/>
      <c r="BL6" s="65"/>
      <c r="BM6" s="147"/>
      <c r="BN6" s="64"/>
      <c r="BO6" s="65"/>
      <c r="BP6" s="147"/>
      <c r="BQ6" s="64"/>
      <c r="BR6" s="65"/>
      <c r="BT6" s="64"/>
      <c r="BU6" s="65"/>
      <c r="BW6" s="64"/>
      <c r="BX6" s="65"/>
      <c r="BZ6" s="64"/>
      <c r="CA6" s="65"/>
      <c r="CC6" s="64"/>
      <c r="CD6" s="65"/>
      <c r="CE6" s="190"/>
      <c r="CF6" s="64"/>
      <c r="CG6" s="65"/>
      <c r="CH6" s="190"/>
      <c r="CI6" s="64"/>
      <c r="CJ6" s="65"/>
      <c r="CL6" s="64"/>
      <c r="CM6" s="65"/>
      <c r="CO6" s="64"/>
      <c r="CP6" s="65"/>
    </row>
    <row r="7" spans="2:94" ht="83.1" customHeight="1">
      <c r="B7" s="66"/>
      <c r="C7" s="67" t="s">
        <v>57</v>
      </c>
      <c r="D7" s="68" t="s">
        <v>145</v>
      </c>
      <c r="E7" s="69"/>
      <c r="F7" s="70" t="s">
        <v>69</v>
      </c>
      <c r="G7" s="71">
        <f>IF(F7="&lt; 2 years",10,(IF(F7="2-5 years",5,(IF(F7="&gt; 5 years",0,IF(F7="Unknown",0," "))))))</f>
        <v>5</v>
      </c>
      <c r="H7" s="189"/>
      <c r="I7" s="70" t="s">
        <v>69</v>
      </c>
      <c r="J7" s="71">
        <f>IF(I7="&lt; 2 years",10,(IF(I7="2-5 years",5,(IF(I7="&gt; 5 years",0,IF(I7="Unknown",0," "))))))</f>
        <v>5</v>
      </c>
      <c r="K7" s="189"/>
      <c r="L7" s="70" t="s">
        <v>146</v>
      </c>
      <c r="M7" s="71">
        <f>IF(L7="&lt; 2 years",10,(IF(L7="2-5 years",5,(IF(L7="&gt; 5 years",0,IF(L7="Unknown",0," "))))))</f>
        <v>10</v>
      </c>
      <c r="O7" s="70" t="s">
        <v>147</v>
      </c>
      <c r="P7" s="71">
        <f>IF(O7="&lt; 2 years",10,(IF(O7="2-5 years",5,(IF(O7="&gt; 5 years",0,IF(O7="Unknown",0," "))))))</f>
        <v>0</v>
      </c>
      <c r="R7" s="70" t="s">
        <v>69</v>
      </c>
      <c r="S7" s="71">
        <f>IF(R7="&lt; 2 years",10,(IF(R7="2-5 years",5,(IF(R7="&gt; 5 years",0,IF(R7="Unknown",0," "))))))</f>
        <v>5</v>
      </c>
      <c r="U7" s="70" t="s">
        <v>147</v>
      </c>
      <c r="V7" s="71">
        <f>IF(U7="&lt; 2 years",10,(IF(U7="2-5 years",5,(IF(U7="&gt; 5 years",0,IF(U7="Unknown",0," "))))))</f>
        <v>0</v>
      </c>
      <c r="X7" s="70" t="s">
        <v>69</v>
      </c>
      <c r="Y7" s="71">
        <f>IF(X7="&lt; 2 years",10,(IF(X7="2-5 years",5,(IF(X7="&gt; 5 years",0,IF(X7="Unknown",0," "))))))</f>
        <v>5</v>
      </c>
      <c r="AA7" s="70" t="s">
        <v>147</v>
      </c>
      <c r="AB7" s="71">
        <f>IF(AA7="&lt; 2 years",10,(IF(AA7="2-5 years",5,(IF(AA7="&gt; 5 years",0,IF(AA7="Unknown",0," "))))))</f>
        <v>0</v>
      </c>
      <c r="AD7" s="70" t="s">
        <v>69</v>
      </c>
      <c r="AE7" s="71">
        <f>IF(AD7="&lt; 2 years",10,(IF(AD7="2-5 years",5,(IF(AD7="&gt; 5 years",0,IF(AD7="Unknown",0," "))))))</f>
        <v>5</v>
      </c>
      <c r="AG7" s="70" t="s">
        <v>146</v>
      </c>
      <c r="AH7" s="71">
        <f>IF(AG7="&lt; 2 years",10,(IF(AG7="2-5 years",5,(IF(AG7="&gt; 5 years",0,IF(AG7="Unknown",0," "))))))</f>
        <v>10</v>
      </c>
      <c r="AJ7" s="70" t="s">
        <v>69</v>
      </c>
      <c r="AK7" s="71">
        <f>IF(AJ7="&lt; 2 years",10,(IF(AJ7="2-5 years",5,(IF(AJ7="&gt; 5 years",0,IF(AJ7="Unknown",0," "))))))</f>
        <v>5</v>
      </c>
      <c r="AM7" s="70" t="s">
        <v>69</v>
      </c>
      <c r="AN7" s="71">
        <f>IF(AM7="&lt; 2 years",10,(IF(AM7="2-5 years",5,(IF(AM7="&gt; 5 years",0,IF(AM7="Unknown",0," "))))))</f>
        <v>5</v>
      </c>
      <c r="AO7" s="147"/>
      <c r="AP7" s="70" t="s">
        <v>69</v>
      </c>
      <c r="AQ7" s="71">
        <f>IF(AP7="&lt; 2 years",10,(IF(AP7="2-5 years",5,(IF(AP7="&gt; 5 years",0,IF(AP7="Unknown",0," "))))))</f>
        <v>5</v>
      </c>
      <c r="AS7" s="70" t="s">
        <v>69</v>
      </c>
      <c r="AT7" s="71">
        <f>IF(AS7="&lt; 2 years",10,(IF(AS7="2-5 years",5,(IF(AS7="&gt; 5 years",0,IF(AS7="Unknown",0," "))))))</f>
        <v>5</v>
      </c>
      <c r="AV7" s="70" t="s">
        <v>147</v>
      </c>
      <c r="AW7" s="71">
        <f>IF(AV7="&lt; 2 years",10,(IF(AV7="2-5 years",5,(IF(AV7="&gt; 5 years",0,IF(AV7="Unknown",0," "))))))</f>
        <v>0</v>
      </c>
      <c r="AY7" s="70" t="s">
        <v>69</v>
      </c>
      <c r="AZ7" s="71">
        <f>IF(AY7="&lt; 2 years",10,(IF(AY7="2-5 years",5,(IF(AY7="&gt; 5 years",0,IF(AY7="Unknown",0," "))))))</f>
        <v>5</v>
      </c>
      <c r="BB7" s="70" t="s">
        <v>69</v>
      </c>
      <c r="BC7" s="71">
        <f>IF(BB7="&lt; 2 years",10,(IF(BB7="2-5 years",5,(IF(BB7="&gt; 5 years",0,IF(BB7="Unknown",0," "))))))</f>
        <v>5</v>
      </c>
      <c r="BE7" s="70" t="s">
        <v>69</v>
      </c>
      <c r="BF7" s="71">
        <f>IF(BE7="&lt; 2 years",10,(IF(BE7="2-5 years",5,(IF(BE7="&gt; 5 years",0,IF(BE7="Unknown",0," "))))))</f>
        <v>5</v>
      </c>
      <c r="BH7" s="70" t="s">
        <v>146</v>
      </c>
      <c r="BI7" s="71">
        <f>IF(BH7="&lt; 2 years",10,(IF(BH7="2-5 years",5,(IF(BH7="&gt; 5 years",0,IF(BH7="Unknown",0," "))))))</f>
        <v>10</v>
      </c>
      <c r="BK7" s="70" t="s">
        <v>63</v>
      </c>
      <c r="BL7" s="71">
        <f>IF(BK7="&lt; 2 years",10,(IF(BK7="2-5 years",5,(IF(BK7="&gt; 5 years",0,IF(BK7="Unknown",0," "))))))</f>
        <v>0</v>
      </c>
      <c r="BM7" s="147"/>
      <c r="BN7" s="70" t="s">
        <v>69</v>
      </c>
      <c r="BO7" s="71">
        <f>IF(BN7="&lt; 2 years",10,(IF(BN7="2-5 years",5,(IF(BN7="&gt; 5 years",0,IF(BN7="Unknown",0," "))))))</f>
        <v>5</v>
      </c>
      <c r="BP7" s="147"/>
      <c r="BQ7" s="70" t="s">
        <v>146</v>
      </c>
      <c r="BR7" s="71">
        <f>IF(BQ7="&lt; 2 years",10,(IF(BQ7="2-5 years",5,(IF(BQ7="&gt; 5 years",0,IF(BQ7="Unknown",0," "))))))</f>
        <v>10</v>
      </c>
      <c r="BT7" s="70" t="s">
        <v>69</v>
      </c>
      <c r="BU7" s="71">
        <f>IF(BT7="&lt; 2 years",10,(IF(BT7="2-5 years",5,(IF(BT7="&gt; 5 years",0,IF(BT7="Unknown",0," "))))))</f>
        <v>5</v>
      </c>
      <c r="BW7" s="70" t="s">
        <v>146</v>
      </c>
      <c r="BX7" s="71">
        <f>IF(BW7="&lt; 2 years",10,(IF(BW7="2-5 years",5,(IF(BW7="&gt; 5 years",0,IF(BW7="Unknown",0," "))))))</f>
        <v>10</v>
      </c>
      <c r="BZ7" s="70" t="s">
        <v>69</v>
      </c>
      <c r="CA7" s="71">
        <f>IF(BZ7="&lt; 2 years",10,(IF(BZ7="2-5 years",5,(IF(BZ7="&gt; 5 years",0,IF(BZ7="Unknown",0," "))))))</f>
        <v>5</v>
      </c>
      <c r="CC7" s="70" t="s">
        <v>146</v>
      </c>
      <c r="CD7" s="71">
        <f>IF(CC7="&lt; 2 years",10,(IF(CC7="2-5 years",5,(IF(CC7="&gt; 5 years",0,IF(CC7="Unknown",0," "))))))</f>
        <v>10</v>
      </c>
      <c r="CE7" s="147"/>
      <c r="CF7" s="70" t="s">
        <v>69</v>
      </c>
      <c r="CG7" s="71">
        <f>IF(CF7="&lt; 2 years",10,(IF(CF7="2-5 years",5,(IF(CF7="&gt; 5 years",0,IF(CF7="Unknown",0," "))))))</f>
        <v>5</v>
      </c>
      <c r="CH7" s="147"/>
      <c r="CI7" s="70" t="s">
        <v>147</v>
      </c>
      <c r="CJ7" s="71">
        <f>IF(CI7="&lt; 2 years",10,(IF(CI7="2-5 years",5,(IF(CI7="&gt; 5 years",0,IF(CI7="Unknown",0," "))))))</f>
        <v>0</v>
      </c>
      <c r="CL7" s="70" t="s">
        <v>146</v>
      </c>
      <c r="CM7" s="71">
        <f>IF(CL7="&lt; 2 years",10,(IF(CL7="2-5 years",5,(IF(CL7="&gt; 5 years",0,IF(CL7="Unknown",0," "))))))</f>
        <v>10</v>
      </c>
      <c r="CO7" s="70" t="s">
        <v>69</v>
      </c>
      <c r="CP7" s="71">
        <f>IF(CO7="&lt; 2 years",10,(IF(CO7="2-5 years",5,(IF(CO7="&gt; 5 years",0,IF(CO7="Unknown",0," "))))))</f>
        <v>5</v>
      </c>
    </row>
    <row r="8" spans="2:94" ht="81.95" customHeight="1">
      <c r="B8" s="72"/>
      <c r="C8" s="73" t="s">
        <v>61</v>
      </c>
      <c r="D8" s="68" t="s">
        <v>148</v>
      </c>
      <c r="E8" s="69"/>
      <c r="F8" s="74" t="s">
        <v>146</v>
      </c>
      <c r="G8" s="75">
        <f>IF(F8="&lt; 2 years",10,(IF(F8="2-5 years",5,(IF(F8="&gt; 5 years",0,IF(F8="Unknown",0," "))))))</f>
        <v>10</v>
      </c>
      <c r="H8" s="189"/>
      <c r="I8" s="74" t="s">
        <v>69</v>
      </c>
      <c r="J8" s="75">
        <f>IF(I8="&lt; 2 years",10,(IF(I8="2-5 years",5,(IF(I8="&gt; 5 years",0,IF(I8="Unknown",0," "))))))</f>
        <v>5</v>
      </c>
      <c r="K8" s="189"/>
      <c r="L8" s="74" t="s">
        <v>146</v>
      </c>
      <c r="M8" s="75">
        <f>IF(L8="&lt; 2 years",10,(IF(L8="2-5 years",5,(IF(L8="&gt; 5 years",0,IF(L8="Unknown",0," "))))))</f>
        <v>10</v>
      </c>
      <c r="O8" s="74" t="s">
        <v>146</v>
      </c>
      <c r="P8" s="75">
        <f>IF(O8="&lt; 2 years",10,(IF(O8="2-5 years",5,(IF(O8="&gt; 5 years",0,IF(O8="Unknown",0," "))))))</f>
        <v>10</v>
      </c>
      <c r="R8" s="74" t="s">
        <v>146</v>
      </c>
      <c r="S8" s="75">
        <f>IF(R8="&lt; 2 years",10,(IF(R8="2-5 years",5,(IF(R8="&gt; 5 years",0,IF(R8="Unknown",0," "))))))</f>
        <v>10</v>
      </c>
      <c r="U8" s="74" t="s">
        <v>146</v>
      </c>
      <c r="V8" s="75">
        <f>IF(U8="&lt; 2 years",10,(IF(U8="2-5 years",5,(IF(U8="&gt; 5 years",0,IF(U8="Unknown",0," "))))))</f>
        <v>10</v>
      </c>
      <c r="X8" s="74" t="s">
        <v>146</v>
      </c>
      <c r="Y8" s="75">
        <f>IF(X8="&lt; 2 years",10,(IF(X8="2-5 years",5,(IF(X8="&gt; 5 years",0,IF(X8="Unknown",0," "))))))</f>
        <v>10</v>
      </c>
      <c r="AA8" s="74" t="s">
        <v>147</v>
      </c>
      <c r="AB8" s="75">
        <f>IF(AA8="&lt; 2 years",10,(IF(AA8="2-5 years",5,(IF(AA8="&gt; 5 years",0,IF(AA8="Unknown",0," "))))))</f>
        <v>0</v>
      </c>
      <c r="AD8" s="74" t="s">
        <v>147</v>
      </c>
      <c r="AE8" s="75">
        <f>IF(AD8="&lt; 2 years",10,(IF(AD8="2-5 years",5,(IF(AD8="&gt; 5 years",0,IF(AD8="Unknown",0," "))))))</f>
        <v>0</v>
      </c>
      <c r="AG8" s="74" t="s">
        <v>146</v>
      </c>
      <c r="AH8" s="75">
        <f>IF(AG8="&lt; 2 years",10,(IF(AG8="2-5 years",5,(IF(AG8="&gt; 5 years",0,IF(AG8="Unknown",0," "))))))</f>
        <v>10</v>
      </c>
      <c r="AJ8" s="74" t="s">
        <v>146</v>
      </c>
      <c r="AK8" s="75">
        <f>IF(AJ8="&lt; 2 years",10,(IF(AJ8="2-5 years",5,(IF(AJ8="&gt; 5 years",0,IF(AJ8="Unknown",0," "))))))</f>
        <v>10</v>
      </c>
      <c r="AM8" s="74" t="s">
        <v>146</v>
      </c>
      <c r="AN8" s="75">
        <f>IF(AM8="&lt; 2 years",10,(IF(AM8="2-5 years",5,(IF(AM8="&gt; 5 years",0,IF(AM8="Unknown",0," "))))))</f>
        <v>10</v>
      </c>
      <c r="AO8" s="147"/>
      <c r="AP8" s="74" t="s">
        <v>146</v>
      </c>
      <c r="AQ8" s="75">
        <f>IF(AP8="&lt; 2 years",10,(IF(AP8="2-5 years",5,(IF(AP8="&gt; 5 years",0,IF(AP8="Unknown",0," "))))))</f>
        <v>10</v>
      </c>
      <c r="AS8" s="74" t="s">
        <v>69</v>
      </c>
      <c r="AT8" s="75">
        <f>IF(AS8="&lt; 2 years",10,(IF(AS8="2-5 years",5,(IF(AS8="&gt; 5 years",0,IF(AS8="Unknown",0," "))))))</f>
        <v>5</v>
      </c>
      <c r="AV8" s="74" t="s">
        <v>146</v>
      </c>
      <c r="AW8" s="75">
        <f>IF(AV8="&lt; 2 years",10,(IF(AV8="2-5 years",5,(IF(AV8="&gt; 5 years",0,IF(AV8="Unknown",0," "))))))</f>
        <v>10</v>
      </c>
      <c r="AY8" s="74" t="s">
        <v>146</v>
      </c>
      <c r="AZ8" s="75">
        <f>IF(AY8="&lt; 2 years",10,(IF(AY8="2-5 years",5,(IF(AY8="&gt; 5 years",0,IF(AY8="Unknown",0," "))))))</f>
        <v>10</v>
      </c>
      <c r="BB8" s="74" t="s">
        <v>69</v>
      </c>
      <c r="BC8" s="75">
        <f>IF(BB8="&lt; 2 years",10,(IF(BB8="2-5 years",5,(IF(BB8="&gt; 5 years",0,IF(BB8="Unknown",0," "))))))</f>
        <v>5</v>
      </c>
      <c r="BE8" s="74" t="s">
        <v>146</v>
      </c>
      <c r="BF8" s="75">
        <f>IF(BE8="&lt; 2 years",10,(IF(BE8="2-5 years",5,(IF(BE8="&gt; 5 years",0,IF(BE8="Unknown",0," "))))))</f>
        <v>10</v>
      </c>
      <c r="BH8" s="74" t="s">
        <v>69</v>
      </c>
      <c r="BI8" s="75">
        <f>IF(BH8="&lt; 2 years",10,(IF(BH8="2-5 years",5,(IF(BH8="&gt; 5 years",0,IF(BH8="Unknown",0," "))))))</f>
        <v>5</v>
      </c>
      <c r="BK8" s="74" t="s">
        <v>147</v>
      </c>
      <c r="BL8" s="75">
        <f>IF(BK8="&lt; 2 years",10,(IF(BK8="2-5 years",5,(IF(BK8="&gt; 5 years",0,IF(BK8="Unknown",0," "))))))</f>
        <v>0</v>
      </c>
      <c r="BM8" s="147"/>
      <c r="BN8" s="74" t="s">
        <v>146</v>
      </c>
      <c r="BO8" s="75">
        <f>IF(BN8="&lt; 2 years",10,(IF(BN8="2-5 years",5,(IF(BN8="&gt; 5 years",0,IF(BN8="Unknown",0," "))))))</f>
        <v>10</v>
      </c>
      <c r="BP8" s="147"/>
      <c r="BQ8" s="74" t="s">
        <v>146</v>
      </c>
      <c r="BR8" s="75">
        <f>IF(BQ8="&lt; 2 years",10,(IF(BQ8="2-5 years",5,(IF(BQ8="&gt; 5 years",0,IF(BQ8="Unknown",0," "))))))</f>
        <v>10</v>
      </c>
      <c r="BT8" s="74" t="s">
        <v>63</v>
      </c>
      <c r="BU8" s="75">
        <f>IF(BT8="&lt; 2 years",10,(IF(BT8="2-5 years",5,(IF(BT8="&gt; 5 years",0,IF(BT8="Unknown",0," "))))))</f>
        <v>0</v>
      </c>
      <c r="BW8" s="74" t="s">
        <v>69</v>
      </c>
      <c r="BX8" s="75">
        <f>IF(BW8="&lt; 2 years",10,(IF(BW8="2-5 years",5,(IF(BW8="&gt; 5 years",0,IF(BW8="Unknown",0," "))))))</f>
        <v>5</v>
      </c>
      <c r="BZ8" s="74" t="s">
        <v>147</v>
      </c>
      <c r="CA8" s="75">
        <f>IF(BZ8="&lt; 2 years",10,(IF(BZ8="2-5 years",5,(IF(BZ8="&gt; 5 years",0,IF(BZ8="Unknown",0," "))))))</f>
        <v>0</v>
      </c>
      <c r="CC8" s="74" t="s">
        <v>146</v>
      </c>
      <c r="CD8" s="75">
        <f>IF(CC8="&lt; 2 years",10,(IF(CC8="2-5 years",5,(IF(CC8="&gt; 5 years",0,IF(CC8="Unknown",0," "))))))</f>
        <v>10</v>
      </c>
      <c r="CE8" s="147"/>
      <c r="CF8" s="74" t="s">
        <v>146</v>
      </c>
      <c r="CG8" s="75">
        <f>IF(CF8="&lt; 2 years",10,(IF(CF8="2-5 years",5,(IF(CF8="&gt; 5 years",0,IF(CF8="Unknown",0," "))))))</f>
        <v>10</v>
      </c>
      <c r="CH8" s="147"/>
      <c r="CI8" s="74" t="s">
        <v>146</v>
      </c>
      <c r="CJ8" s="75">
        <f>IF(CI8="&lt; 2 years",10,(IF(CI8="2-5 years",5,(IF(CI8="&gt; 5 years",0,IF(CI8="Unknown",0," "))))))</f>
        <v>10</v>
      </c>
      <c r="CL8" s="74" t="s">
        <v>146</v>
      </c>
      <c r="CM8" s="75">
        <f>IF(CL8="&lt; 2 years",10,(IF(CL8="2-5 years",5,(IF(CL8="&gt; 5 years",0,IF(CL8="Unknown",0," "))))))</f>
        <v>10</v>
      </c>
      <c r="CO8" s="74" t="s">
        <v>146</v>
      </c>
      <c r="CP8" s="75">
        <f>IF(CO8="&lt; 2 years",10,(IF(CO8="2-5 years",5,(IF(CO8="&gt; 5 years",0,IF(CO8="Unknown",0," "))))))</f>
        <v>10</v>
      </c>
    </row>
    <row r="9" spans="2:94">
      <c r="B9" s="76" t="s">
        <v>74</v>
      </c>
      <c r="C9" s="427" t="s">
        <v>149</v>
      </c>
      <c r="D9" s="428"/>
      <c r="E9" s="62"/>
      <c r="F9" s="77"/>
      <c r="G9" s="78"/>
      <c r="H9" s="192"/>
      <c r="I9" s="77"/>
      <c r="J9" s="78"/>
      <c r="K9" s="192"/>
      <c r="L9" s="77"/>
      <c r="M9" s="78"/>
      <c r="O9" s="77"/>
      <c r="P9" s="78"/>
      <c r="R9" s="77"/>
      <c r="S9" s="78"/>
      <c r="U9" s="77"/>
      <c r="V9" s="78"/>
      <c r="X9" s="77"/>
      <c r="Y9" s="78"/>
      <c r="AA9" s="77"/>
      <c r="AB9" s="78"/>
      <c r="AD9" s="77"/>
      <c r="AE9" s="78"/>
      <c r="AG9" s="77"/>
      <c r="AH9" s="78"/>
      <c r="AJ9" s="77"/>
      <c r="AK9" s="78"/>
      <c r="AM9" s="77"/>
      <c r="AN9" s="78"/>
      <c r="AO9" s="192"/>
      <c r="AP9" s="77"/>
      <c r="AQ9" s="78"/>
      <c r="AS9" s="77"/>
      <c r="AT9" s="78"/>
      <c r="AV9" s="77"/>
      <c r="AW9" s="78"/>
      <c r="AY9" s="77"/>
      <c r="AZ9" s="78"/>
      <c r="BB9" s="77"/>
      <c r="BC9" s="78"/>
      <c r="BE9" s="77"/>
      <c r="BF9" s="78"/>
      <c r="BH9" s="77"/>
      <c r="BI9" s="78"/>
      <c r="BK9" s="77"/>
      <c r="BL9" s="78"/>
      <c r="BM9" s="147"/>
      <c r="BN9" s="77"/>
      <c r="BO9" s="78"/>
      <c r="BP9" s="147"/>
      <c r="BQ9" s="77"/>
      <c r="BR9" s="78"/>
      <c r="BT9" s="77"/>
      <c r="BU9" s="78"/>
      <c r="BW9" s="77"/>
      <c r="BX9" s="78"/>
      <c r="BZ9" s="77"/>
      <c r="CA9" s="78"/>
      <c r="CC9" s="77"/>
      <c r="CD9" s="78"/>
      <c r="CE9" s="192"/>
      <c r="CF9" s="77"/>
      <c r="CG9" s="78"/>
      <c r="CH9" s="192"/>
      <c r="CI9" s="77"/>
      <c r="CJ9" s="78"/>
      <c r="CL9" s="77"/>
      <c r="CM9" s="78"/>
      <c r="CO9" s="77"/>
      <c r="CP9" s="78"/>
    </row>
    <row r="10" spans="2:94" ht="69" customHeight="1">
      <c r="B10" s="79"/>
      <c r="C10" s="80" t="s">
        <v>57</v>
      </c>
      <c r="D10" s="81" t="s">
        <v>150</v>
      </c>
      <c r="E10" s="62"/>
      <c r="F10" s="82" t="s">
        <v>60</v>
      </c>
      <c r="G10" s="83">
        <f>IF(F10="No",0,(IF(F10="Yes",10,(IF(F10="Unknown",0," ")))))</f>
        <v>0</v>
      </c>
      <c r="H10" s="147"/>
      <c r="I10" s="82" t="s">
        <v>60</v>
      </c>
      <c r="J10" s="83">
        <f>IF(I10="No",0,(IF(I10="Yes",10,(IF(I10="Unknown",0," ")))))</f>
        <v>0</v>
      </c>
      <c r="K10" s="147"/>
      <c r="L10" s="82" t="s">
        <v>60</v>
      </c>
      <c r="M10" s="83">
        <f>IF(L10="No",0,(IF(L10="Yes",10,(IF(L10="Unknown",0," ")))))</f>
        <v>0</v>
      </c>
      <c r="O10" s="82" t="s">
        <v>60</v>
      </c>
      <c r="P10" s="83">
        <f>IF(O10="No",0,(IF(O10="Yes",10,(IF(O10="Unknown",0," ")))))</f>
        <v>0</v>
      </c>
      <c r="R10" s="82" t="s">
        <v>60</v>
      </c>
      <c r="S10" s="83">
        <f>IF(R10="No",0,(IF(R10="Yes",10,(IF(R10="Unknown",0," ")))))</f>
        <v>0</v>
      </c>
      <c r="U10" s="82" t="s">
        <v>60</v>
      </c>
      <c r="V10" s="83">
        <f>IF(U10="No",0,(IF(U10="Yes",10,(IF(U10="Unknown",0," ")))))</f>
        <v>0</v>
      </c>
      <c r="X10" s="82" t="s">
        <v>60</v>
      </c>
      <c r="Y10" s="83">
        <f>IF(X10="No",0,(IF(X10="Yes",10,(IF(X10="Unknown",0," ")))))</f>
        <v>0</v>
      </c>
      <c r="AA10" s="82" t="s">
        <v>60</v>
      </c>
      <c r="AB10" s="83">
        <f>IF(AA10="No",0,(IF(AA10="Yes",10,(IF(AA10="Unknown",0," ")))))</f>
        <v>0</v>
      </c>
      <c r="AD10" s="82" t="s">
        <v>60</v>
      </c>
      <c r="AE10" s="83">
        <f>IF(AD10="No",0,(IF(AD10="Yes",10,(IF(AD10="Unknown",0," ")))))</f>
        <v>0</v>
      </c>
      <c r="AG10" s="82" t="s">
        <v>60</v>
      </c>
      <c r="AH10" s="83">
        <f>IF(AG10="No",0,(IF(AG10="Yes",10,(IF(AG10="Unknown",0," ")))))</f>
        <v>0</v>
      </c>
      <c r="AJ10" s="82" t="s">
        <v>63</v>
      </c>
      <c r="AK10" s="83">
        <f>IF(AJ10="No",0,(IF(AJ10="Yes",10,(IF(AJ10="Unknown",0," ")))))</f>
        <v>0</v>
      </c>
      <c r="AM10" s="82" t="s">
        <v>60</v>
      </c>
      <c r="AN10" s="83">
        <f>IF(AM10="No",0,(IF(AM10="Yes",10,(IF(AM10="Unknown",0," ")))))</f>
        <v>0</v>
      </c>
      <c r="AO10" s="147"/>
      <c r="AP10" s="82" t="s">
        <v>63</v>
      </c>
      <c r="AQ10" s="83">
        <f>IF(AP10="No",0,(IF(AP10="Yes",10,(IF(AP10="Unknown",0," ")))))</f>
        <v>0</v>
      </c>
      <c r="AS10" s="82" t="s">
        <v>59</v>
      </c>
      <c r="AT10" s="83">
        <f>IF(AS10="No",0,(IF(AS10="Yes",10,(IF(AS10="Unknown",0," ")))))</f>
        <v>10</v>
      </c>
      <c r="AV10" s="82" t="s">
        <v>60</v>
      </c>
      <c r="AW10" s="83">
        <f>IF(AV10="No",0,(IF(AV10="Yes",10,(IF(AV10="Unknown",0," ")))))</f>
        <v>0</v>
      </c>
      <c r="AY10" s="82" t="s">
        <v>60</v>
      </c>
      <c r="AZ10" s="83">
        <f>IF(AY10="No",0,(IF(AY10="Yes",10,(IF(AY10="Unknown",0," ")))))</f>
        <v>0</v>
      </c>
      <c r="BB10" s="82" t="s">
        <v>60</v>
      </c>
      <c r="BC10" s="83">
        <f>IF(BB10="No",0,(IF(BB10="Yes",10,(IF(BB10="Unknown",0," ")))))</f>
        <v>0</v>
      </c>
      <c r="BE10" s="82" t="s">
        <v>60</v>
      </c>
      <c r="BF10" s="83">
        <f>IF(BE10="No",0,(IF(BE10="Yes",10,(IF(BE10="Unknown",0," ")))))</f>
        <v>0</v>
      </c>
      <c r="BH10" s="82" t="s">
        <v>60</v>
      </c>
      <c r="BI10" s="83">
        <f>IF(BH10="No",0,(IF(BH10="Yes",10,(IF(BH10="Unknown",0," ")))))</f>
        <v>0</v>
      </c>
      <c r="BK10" s="82" t="s">
        <v>60</v>
      </c>
      <c r="BL10" s="83">
        <f>IF(BK10="No",0,(IF(BK10="Yes",10,(IF(BK10="Unknown",0," ")))))</f>
        <v>0</v>
      </c>
      <c r="BM10" s="147"/>
      <c r="BN10" s="82" t="s">
        <v>60</v>
      </c>
      <c r="BO10" s="83">
        <f>IF(BN10="No",0,(IF(BN10="Yes",10,(IF(BN10="Unknown",0," ")))))</f>
        <v>0</v>
      </c>
      <c r="BP10" s="147"/>
      <c r="BQ10" s="82" t="s">
        <v>60</v>
      </c>
      <c r="BR10" s="83">
        <f>IF(BQ10="No",0,(IF(BQ10="Yes",10,(IF(BQ10="Unknown",0," ")))))</f>
        <v>0</v>
      </c>
      <c r="BT10" s="82" t="s">
        <v>59</v>
      </c>
      <c r="BU10" s="83">
        <f>IF(BT10="No",0,(IF(BT10="Yes",10,(IF(BT10="Unknown",0," ")))))</f>
        <v>10</v>
      </c>
      <c r="BW10" s="82" t="s">
        <v>60</v>
      </c>
      <c r="BX10" s="83">
        <f>IF(BW10="No",0,(IF(BW10="Yes",10,(IF(BW10="Unknown",0," ")))))</f>
        <v>0</v>
      </c>
      <c r="BZ10" s="82" t="s">
        <v>60</v>
      </c>
      <c r="CA10" s="83">
        <f>IF(BZ10="No",0,(IF(BZ10="Yes",10,(IF(BZ10="Unknown",0," ")))))</f>
        <v>0</v>
      </c>
      <c r="CC10" s="82" t="s">
        <v>60</v>
      </c>
      <c r="CD10" s="83">
        <f>IF(CC10="No",0,(IF(CC10="Yes",10,(IF(CC10="Unknown",0," ")))))</f>
        <v>0</v>
      </c>
      <c r="CE10" s="147"/>
      <c r="CF10" s="82" t="s">
        <v>60</v>
      </c>
      <c r="CG10" s="83">
        <f>IF(CF10="No",0,(IF(CF10="Yes",10,(IF(CF10="Unknown",0," ")))))</f>
        <v>0</v>
      </c>
      <c r="CH10" s="147"/>
      <c r="CI10" s="82" t="s">
        <v>60</v>
      </c>
      <c r="CJ10" s="83">
        <f>IF(CI10="No",0,(IF(CI10="Yes",10,(IF(CI10="Unknown",0," ")))))</f>
        <v>0</v>
      </c>
      <c r="CL10" s="82" t="s">
        <v>60</v>
      </c>
      <c r="CM10" s="83">
        <f>IF(CL10="No",0,(IF(CL10="Yes",10,(IF(CL10="Unknown",0," ")))))</f>
        <v>0</v>
      </c>
      <c r="CO10" s="82" t="s">
        <v>60</v>
      </c>
      <c r="CP10" s="83">
        <f>IF(CO10="No",0,(IF(CO10="Yes",10,(IF(CO10="Unknown",0," ")))))</f>
        <v>0</v>
      </c>
    </row>
    <row r="11" spans="2:94" ht="53.1" customHeight="1">
      <c r="B11" s="79"/>
      <c r="C11" s="80" t="s">
        <v>61</v>
      </c>
      <c r="D11" s="84" t="s">
        <v>151</v>
      </c>
      <c r="E11" s="62"/>
      <c r="F11" s="82" t="s">
        <v>63</v>
      </c>
      <c r="G11" s="83" t="str">
        <f>IF(F10="Yes","N/A",(IF(F11="Yes",5,(IF(F11="No",0," ")))))</f>
        <v xml:space="preserve"> </v>
      </c>
      <c r="H11" s="147"/>
      <c r="I11" s="82" t="s">
        <v>59</v>
      </c>
      <c r="J11" s="83">
        <f>IF(I10="Yes","N/A",(IF(I11="Yes",5,(IF(I11="No",0," ")))))</f>
        <v>5</v>
      </c>
      <c r="K11" s="147"/>
      <c r="L11" s="82" t="s">
        <v>59</v>
      </c>
      <c r="M11" s="83">
        <f>IF(L10="Yes","N/A",(IF(L11="Yes",5,(IF(L11="No",0," ")))))</f>
        <v>5</v>
      </c>
      <c r="O11" s="82" t="s">
        <v>59</v>
      </c>
      <c r="P11" s="83">
        <f>IF(O10="Yes","N/A",(IF(O11="Yes",5,(IF(O11="No",0," ")))))</f>
        <v>5</v>
      </c>
      <c r="R11" s="82" t="s">
        <v>59</v>
      </c>
      <c r="S11" s="83">
        <f>IF(R10="Yes","N/A",(IF(R11="Yes",5,(IF(R11="No",0," ")))))</f>
        <v>5</v>
      </c>
      <c r="U11" s="82" t="s">
        <v>60</v>
      </c>
      <c r="V11" s="83">
        <f>IF(U10="Yes","N/A",(IF(U11="Yes",5,(IF(U11="No",0," ")))))</f>
        <v>0</v>
      </c>
      <c r="X11" s="82" t="s">
        <v>60</v>
      </c>
      <c r="Y11" s="83">
        <f>IF(X10="Yes","N/A",(IF(X11="Yes",5,(IF(X11="No",0," ")))))</f>
        <v>0</v>
      </c>
      <c r="AA11" s="82" t="s">
        <v>60</v>
      </c>
      <c r="AB11" s="83">
        <f>IF(AA10="Yes","N/A",(IF(AA11="Yes",5,(IF(AA11="No",0," ")))))</f>
        <v>0</v>
      </c>
      <c r="AD11" s="82" t="s">
        <v>59</v>
      </c>
      <c r="AE11" s="83">
        <f>IF(AD10="Yes","N/A",(IF(AD11="Yes",5,(IF(AD11="No",0," ")))))</f>
        <v>5</v>
      </c>
      <c r="AG11" s="82" t="s">
        <v>60</v>
      </c>
      <c r="AH11" s="83">
        <f>IF(AG10="Yes","N/A",(IF(AG11="Yes",5,(IF(AG11="No",0," ")))))</f>
        <v>0</v>
      </c>
      <c r="AJ11" s="82" t="s">
        <v>63</v>
      </c>
      <c r="AK11" s="83" t="str">
        <f>IF(AJ10="Yes","N/A",(IF(AJ11="Yes",5,(IF(AJ11="No",0," ")))))</f>
        <v xml:space="preserve"> </v>
      </c>
      <c r="AM11" s="82" t="s">
        <v>59</v>
      </c>
      <c r="AN11" s="83">
        <f>IF(AM10="Yes","N/A",(IF(AM11="Yes",5,(IF(AM11="No",0," ")))))</f>
        <v>5</v>
      </c>
      <c r="AO11" s="147"/>
      <c r="AP11" s="82" t="s">
        <v>59</v>
      </c>
      <c r="AQ11" s="83">
        <f>IF(AP10="Yes","N/A",(IF(AP11="Yes",5,(IF(AP11="No",0," ")))))</f>
        <v>5</v>
      </c>
      <c r="AS11" s="82"/>
      <c r="AT11" s="83" t="str">
        <f>IF(AS10="Yes","N/A",(IF(AS11="Yes",5,(IF(AS11="No",0," ")))))</f>
        <v>N/A</v>
      </c>
      <c r="AV11" s="82" t="s">
        <v>60</v>
      </c>
      <c r="AW11" s="83">
        <f>IF(AV10="Yes","N/A",(IF(AV11="Yes",5,(IF(AV11="No",0," ")))))</f>
        <v>0</v>
      </c>
      <c r="AY11" s="82" t="s">
        <v>60</v>
      </c>
      <c r="AZ11" s="83">
        <f>IF(AY10="Yes","N/A",(IF(AY11="Yes",5,(IF(AY11="No",0," ")))))</f>
        <v>0</v>
      </c>
      <c r="BB11" s="82" t="s">
        <v>59</v>
      </c>
      <c r="BC11" s="83">
        <f>IF(BB10="Yes","N/A",(IF(BB11="Yes",5,(IF(BB11="No",0," ")))))</f>
        <v>5</v>
      </c>
      <c r="BE11" s="82" t="s">
        <v>60</v>
      </c>
      <c r="BF11" s="83">
        <f>IF(BE10="Yes","N/A",(IF(BE11="Yes",5,(IF(BE11="No",0," ")))))</f>
        <v>0</v>
      </c>
      <c r="BH11" s="82" t="s">
        <v>60</v>
      </c>
      <c r="BI11" s="83">
        <f>IF(BH10="Yes","N/A",(IF(BH11="Yes",5,(IF(BH11="No",0," ")))))</f>
        <v>0</v>
      </c>
      <c r="BK11" s="82" t="s">
        <v>60</v>
      </c>
      <c r="BL11" s="83">
        <f>IF(BK10="Yes","N/A",(IF(BK11="Yes",5,(IF(BK11="No",0," ")))))</f>
        <v>0</v>
      </c>
      <c r="BM11" s="190"/>
      <c r="BN11" s="82" t="s">
        <v>59</v>
      </c>
      <c r="BO11" s="83">
        <f>IF(BN10="Yes","N/A",(IF(BN11="Yes",5,(IF(BN11="No",0," ")))))</f>
        <v>5</v>
      </c>
      <c r="BP11" s="190"/>
      <c r="BQ11" s="82" t="s">
        <v>59</v>
      </c>
      <c r="BR11" s="83">
        <f>IF(BQ10="Yes","N/A",(IF(BQ11="Yes",5,(IF(BQ11="No",0," ")))))</f>
        <v>5</v>
      </c>
      <c r="BT11" s="82"/>
      <c r="BU11" s="83" t="str">
        <f>IF(BT10="Yes","N/A",(IF(BT11="Yes",5,(IF(BT11="No",0," ")))))</f>
        <v>N/A</v>
      </c>
      <c r="BW11" s="82" t="s">
        <v>60</v>
      </c>
      <c r="BX11" s="83">
        <f>IF(BW10="Yes","N/A",(IF(BW11="Yes",5,(IF(BW11="No",0," ")))))</f>
        <v>0</v>
      </c>
      <c r="BZ11" s="82" t="s">
        <v>60</v>
      </c>
      <c r="CA11" s="83">
        <f>IF(BZ10="Yes","N/A",(IF(BZ11="Yes",5,(IF(BZ11="No",0," ")))))</f>
        <v>0</v>
      </c>
      <c r="CC11" s="82" t="s">
        <v>59</v>
      </c>
      <c r="CD11" s="83">
        <f>IF(CC10="Yes","N/A",(IF(CC11="Yes",5,(IF(CC11="No",0," ")))))</f>
        <v>5</v>
      </c>
      <c r="CE11" s="147"/>
      <c r="CF11" s="82" t="s">
        <v>59</v>
      </c>
      <c r="CG11" s="83">
        <f>IF(CF10="Yes","N/A",(IF(CF11="Yes",5,(IF(CF11="No",0," ")))))</f>
        <v>5</v>
      </c>
      <c r="CH11" s="147"/>
      <c r="CI11" s="82" t="s">
        <v>59</v>
      </c>
      <c r="CJ11" s="83">
        <f>IF(CI10="Yes","N/A",(IF(CI11="Yes",5,(IF(CI11="No",0," ")))))</f>
        <v>5</v>
      </c>
      <c r="CL11" s="82" t="s">
        <v>59</v>
      </c>
      <c r="CM11" s="83">
        <f>IF(CL10="Yes","N/A",(IF(CL11="Yes",5,(IF(CL11="No",0," ")))))</f>
        <v>5</v>
      </c>
      <c r="CO11" s="82" t="s">
        <v>59</v>
      </c>
      <c r="CP11" s="83">
        <f>IF(CO10="Yes","N/A",(IF(CO11="Yes",5,(IF(CO11="No",0," ")))))</f>
        <v>5</v>
      </c>
    </row>
    <row r="12" spans="2:94" ht="102.95" customHeight="1">
      <c r="B12" s="85"/>
      <c r="C12" s="86" t="s">
        <v>64</v>
      </c>
      <c r="D12" s="87" t="s">
        <v>152</v>
      </c>
      <c r="E12" s="62"/>
      <c r="F12" s="82" t="s">
        <v>63</v>
      </c>
      <c r="G12" s="88">
        <f>IF(F12="&lt; 30 days",10,(IF(F12="30-90 days",5,(IF(F12="&gt; 90 days",0,(IF(F12="Unknown",0," ")))))))</f>
        <v>0</v>
      </c>
      <c r="H12" s="147"/>
      <c r="I12" s="82" t="s">
        <v>63</v>
      </c>
      <c r="J12" s="88">
        <f>IF(I12="&lt; 30 days",10,(IF(I12="30-90 days",5,(IF(I12="&gt; 90 days",0,(IF(I12="Unknown",0," ")))))))</f>
        <v>0</v>
      </c>
      <c r="K12" s="147"/>
      <c r="L12" s="82" t="s">
        <v>153</v>
      </c>
      <c r="M12" s="88">
        <f>IF(L12="&lt; 30 days",10,(IF(L12="30-90 days",5,(IF(L12="&gt; 90 days",0,(IF(L12="Unknown",0," ")))))))</f>
        <v>0</v>
      </c>
      <c r="O12" s="82" t="s">
        <v>63</v>
      </c>
      <c r="P12" s="88">
        <f>IF(O12="&lt; 30 days",10,(IF(O12="30-90 days",5,(IF(O12="&gt; 90 days",0,(IF(O12="Unknown",0," ")))))))</f>
        <v>0</v>
      </c>
      <c r="R12" s="82" t="s">
        <v>154</v>
      </c>
      <c r="S12" s="88">
        <f>IF(R12="&lt; 30 days",10,(IF(R12="30-90 days",5,(IF(R12="&gt; 90 days",0,(IF(R12="Unknown",0," ")))))))</f>
        <v>5</v>
      </c>
      <c r="U12" s="82" t="s">
        <v>63</v>
      </c>
      <c r="V12" s="88">
        <f>IF(U12="&lt; 30 days",10,(IF(U12="30-90 days",5,(IF(U12="&gt; 90 days",0,(IF(U12="Unknown",0," ")))))))</f>
        <v>0</v>
      </c>
      <c r="X12" s="82" t="s">
        <v>63</v>
      </c>
      <c r="Y12" s="88">
        <f>IF(X12="&lt; 30 days",10,(IF(X12="30-90 days",5,(IF(X12="&gt; 90 days",0,(IF(X12="Unknown",0," ")))))))</f>
        <v>0</v>
      </c>
      <c r="AA12" s="82" t="s">
        <v>63</v>
      </c>
      <c r="AB12" s="88">
        <f>IF(AA12="&lt; 30 days",10,(IF(AA12="30-90 days",5,(IF(AA12="&gt; 90 days",0,(IF(AA12="Unknown",0," ")))))))</f>
        <v>0</v>
      </c>
      <c r="AD12" s="82" t="s">
        <v>154</v>
      </c>
      <c r="AE12" s="88">
        <f>IF(AD12="&lt; 30 days",10,(IF(AD12="30-90 days",5,(IF(AD12="&gt; 90 days",0,(IF(AD12="Unknown",0," ")))))))</f>
        <v>5</v>
      </c>
      <c r="AG12" s="82" t="s">
        <v>63</v>
      </c>
      <c r="AH12" s="88">
        <f>IF(AG12="&lt; 30 days",10,(IF(AG12="30-90 days",5,(IF(AG12="&gt; 90 days",0,(IF(AG12="Unknown",0," ")))))))</f>
        <v>0</v>
      </c>
      <c r="AJ12" s="82" t="s">
        <v>154</v>
      </c>
      <c r="AK12" s="88">
        <f>IF(AJ12="&lt; 30 days",10,(IF(AJ12="30-90 days",5,(IF(AJ12="&gt; 90 days",0,(IF(AJ12="Unknown",0," ")))))))</f>
        <v>5</v>
      </c>
      <c r="AM12" s="82" t="s">
        <v>63</v>
      </c>
      <c r="AN12" s="88">
        <f>IF(AM12="&lt; 30 days",10,(IF(AM12="30-90 days",5,(IF(AM12="&gt; 90 days",0,(IF(AM12="Unknown",0," ")))))))</f>
        <v>0</v>
      </c>
      <c r="AO12" s="147"/>
      <c r="AP12" s="82" t="s">
        <v>154</v>
      </c>
      <c r="AQ12" s="88">
        <f>IF(AP12="&lt; 30 days",10,(IF(AP12="30-90 days",5,(IF(AP12="&gt; 90 days",0,(IF(AP12="Unknown",0," ")))))))</f>
        <v>5</v>
      </c>
      <c r="AS12" s="82" t="s">
        <v>153</v>
      </c>
      <c r="AT12" s="88">
        <f>IF(AS12="&lt; 30 days",10,(IF(AS12="30-90 days",5,(IF(AS12="&gt; 90 days",0,(IF(AS12="Unknown",0," ")))))))</f>
        <v>0</v>
      </c>
      <c r="AV12" s="82" t="s">
        <v>155</v>
      </c>
      <c r="AW12" s="88">
        <f>IF(AV12="&lt; 30 days",10,(IF(AV12="30-90 days",5,(IF(AV12="&gt; 90 days",0,(IF(AV12="Unknown",0," ")))))))</f>
        <v>10</v>
      </c>
      <c r="AY12" s="82" t="s">
        <v>154</v>
      </c>
      <c r="AZ12" s="88">
        <f>IF(AY12="&lt; 30 days",10,(IF(AY12="30-90 days",5,(IF(AY12="&gt; 90 days",0,(IF(AY12="Unknown",0," ")))))))</f>
        <v>5</v>
      </c>
      <c r="BB12" s="82" t="s">
        <v>63</v>
      </c>
      <c r="BC12" s="88">
        <f>IF(BB12="&lt; 30 days",10,(IF(BB12="30-90 days",5,(IF(BB12="&gt; 90 days",0,(IF(BB12="Unknown",0," ")))))))</f>
        <v>0</v>
      </c>
      <c r="BE12" s="82" t="s">
        <v>63</v>
      </c>
      <c r="BF12" s="88">
        <f>IF(BE12="&lt; 30 days",10,(IF(BE12="30-90 days",5,(IF(BE12="&gt; 90 days",0,(IF(BE12="Unknown",0," ")))))))</f>
        <v>0</v>
      </c>
      <c r="BH12" s="82" t="s">
        <v>63</v>
      </c>
      <c r="BI12" s="88">
        <f>IF(BH12="&lt; 30 days",10,(IF(BH12="30-90 days",5,(IF(BH12="&gt; 90 days",0,(IF(BH12="Unknown",0," ")))))))</f>
        <v>0</v>
      </c>
      <c r="BK12" s="82" t="s">
        <v>63</v>
      </c>
      <c r="BL12" s="88">
        <f>IF(BK12="&lt; 30 days",10,(IF(BK12="30-90 days",5,(IF(BK12="&gt; 90 days",0,(IF(BK12="Unknown",0," ")))))))</f>
        <v>0</v>
      </c>
      <c r="BM12" s="147"/>
      <c r="BN12" s="82" t="s">
        <v>155</v>
      </c>
      <c r="BO12" s="88">
        <f>IF(BN12="&lt; 30 days",10,(IF(BN12="30-90 days",5,(IF(BN12="&gt; 90 days",0,(IF(BN12="Unknown",0," ")))))))</f>
        <v>10</v>
      </c>
      <c r="BP12" s="147"/>
      <c r="BQ12" s="82" t="s">
        <v>154</v>
      </c>
      <c r="BR12" s="88">
        <f>IF(BQ12="&lt; 30 days",10,(IF(BQ12="30-90 days",5,(IF(BQ12="&gt; 90 days",0,(IF(BQ12="Unknown",0," ")))))))</f>
        <v>5</v>
      </c>
      <c r="BT12" s="82" t="s">
        <v>153</v>
      </c>
      <c r="BU12" s="88">
        <f>IF(BT12="&lt; 30 days",10,(IF(BT12="30-90 days",5,(IF(BT12="&gt; 90 days",0,(IF(BT12="Unknown",0," ")))))))</f>
        <v>0</v>
      </c>
      <c r="BW12" s="82" t="s">
        <v>155</v>
      </c>
      <c r="BX12" s="88">
        <f>IF(BW12="&lt; 30 days",10,(IF(BW12="30-90 days",5,(IF(BW12="&gt; 90 days",0,(IF(BW12="Unknown",0," ")))))))</f>
        <v>10</v>
      </c>
      <c r="BZ12" s="82" t="s">
        <v>155</v>
      </c>
      <c r="CA12" s="88">
        <f>IF(BZ12="&lt; 30 days",10,(IF(BZ12="30-90 days",5,(IF(BZ12="&gt; 90 days",0,(IF(BZ12="Unknown",0," ")))))))</f>
        <v>10</v>
      </c>
      <c r="CC12" s="82" t="s">
        <v>63</v>
      </c>
      <c r="CD12" s="88">
        <f>IF(CC12="&lt; 30 days",10,(IF(CC12="30-90 days",5,(IF(CC12="&gt; 90 days",0,(IF(CC12="Unknown",0," ")))))))</f>
        <v>0</v>
      </c>
      <c r="CE12" s="147"/>
      <c r="CF12" s="82" t="s">
        <v>154</v>
      </c>
      <c r="CG12" s="88">
        <f>IF(CF12="&lt; 30 days",10,(IF(CF12="30-90 days",5,(IF(CF12="&gt; 90 days",0,(IF(CF12="Unknown",0," ")))))))</f>
        <v>5</v>
      </c>
      <c r="CH12" s="147"/>
      <c r="CI12" s="82" t="s">
        <v>63</v>
      </c>
      <c r="CJ12" s="88">
        <f>IF(CI12="&lt; 30 days",10,(IF(CI12="30-90 days",5,(IF(CI12="&gt; 90 days",0,(IF(CI12="Unknown",0," ")))))))</f>
        <v>0</v>
      </c>
      <c r="CL12" s="82" t="s">
        <v>153</v>
      </c>
      <c r="CM12" s="88">
        <f>IF(CL12="&lt; 30 days",10,(IF(CL12="30-90 days",5,(IF(CL12="&gt; 90 days",0,(IF(CL12="Unknown",0," ")))))))</f>
        <v>0</v>
      </c>
      <c r="CO12" s="82" t="s">
        <v>63</v>
      </c>
      <c r="CP12" s="88">
        <f>IF(CO12="&lt; 30 days",10,(IF(CO12="30-90 days",5,(IF(CO12="&gt; 90 days",0,(IF(CO12="Unknown",0," ")))))))</f>
        <v>0</v>
      </c>
    </row>
    <row r="13" spans="2:94" ht="101.1" customHeight="1">
      <c r="B13" s="85"/>
      <c r="C13" s="86" t="s">
        <v>66</v>
      </c>
      <c r="D13" s="89" t="s">
        <v>156</v>
      </c>
      <c r="E13" s="69"/>
      <c r="F13" s="70" t="s">
        <v>63</v>
      </c>
      <c r="G13" s="88">
        <f>IF(F13="&lt; 15 days",10,(IF(F13="15-30 days",5,(IF(F13="&gt; 30 days",0,(IF(F13="Unknown",0," ")))))))</f>
        <v>0</v>
      </c>
      <c r="H13" s="147"/>
      <c r="I13" s="70" t="s">
        <v>63</v>
      </c>
      <c r="J13" s="88">
        <f>IF(I13="&lt; 15 days",10,(IF(I13="15-30 days",5,(IF(I13="&gt; 30 days",0,(IF(I13="Unknown",0," ")))))))</f>
        <v>0</v>
      </c>
      <c r="K13" s="147"/>
      <c r="L13" s="70" t="s">
        <v>157</v>
      </c>
      <c r="M13" s="88">
        <f>IF(L13="&lt; 15 days",10,(IF(L13="15-30 days",5,(IF(L13="&gt; 30 days",0,(IF(L13="Unknown",0," ")))))))</f>
        <v>10</v>
      </c>
      <c r="O13" s="70" t="s">
        <v>157</v>
      </c>
      <c r="P13" s="88">
        <f>IF(O13="&lt; 15 days",10,(IF(O13="15-30 days",5,(IF(O13="&gt; 30 days",0,(IF(O13="Unknown",0," ")))))))</f>
        <v>10</v>
      </c>
      <c r="R13" s="70" t="s">
        <v>157</v>
      </c>
      <c r="S13" s="88">
        <f>IF(R13="&lt; 15 days",10,(IF(R13="15-30 days",5,(IF(R13="&gt; 30 days",0,(IF(R13="Unknown",0," ")))))))</f>
        <v>10</v>
      </c>
      <c r="U13" s="70" t="s">
        <v>63</v>
      </c>
      <c r="V13" s="88">
        <f>IF(U13="&lt; 15 days",10,(IF(U13="15-30 days",5,(IF(U13="&gt; 30 days",0,(IF(U13="Unknown",0," ")))))))</f>
        <v>0</v>
      </c>
      <c r="X13" s="70" t="s">
        <v>157</v>
      </c>
      <c r="Y13" s="88">
        <f>IF(X13="&lt; 15 days",10,(IF(X13="15-30 days",5,(IF(X13="&gt; 30 days",0,(IF(X13="Unknown",0," ")))))))</f>
        <v>10</v>
      </c>
      <c r="AA13" s="70" t="s">
        <v>63</v>
      </c>
      <c r="AB13" s="88">
        <f>IF(AA13="&lt; 15 days",10,(IF(AA13="15-30 days",5,(IF(AA13="&gt; 30 days",0,(IF(AA13="Unknown",0," ")))))))</f>
        <v>0</v>
      </c>
      <c r="AD13" s="70" t="s">
        <v>157</v>
      </c>
      <c r="AE13" s="88">
        <f>IF(AD13="&lt; 15 days",10,(IF(AD13="15-30 days",5,(IF(AD13="&gt; 30 days",0,(IF(AD13="Unknown",0," ")))))))</f>
        <v>10</v>
      </c>
      <c r="AG13" s="70" t="s">
        <v>63</v>
      </c>
      <c r="AH13" s="88">
        <f>IF(AG13="&lt; 15 days",10,(IF(AG13="15-30 days",5,(IF(AG13="&gt; 30 days",0,(IF(AG13="Unknown",0," ")))))))</f>
        <v>0</v>
      </c>
      <c r="AJ13" s="70" t="s">
        <v>157</v>
      </c>
      <c r="AK13" s="88">
        <f>IF(AJ13="&lt; 15 days",10,(IF(AJ13="15-30 days",5,(IF(AJ13="&gt; 30 days",0,(IF(AJ13="Unknown",0," ")))))))</f>
        <v>10</v>
      </c>
      <c r="AM13" s="70" t="s">
        <v>157</v>
      </c>
      <c r="AN13" s="88">
        <f>IF(AM13="&lt; 15 days",10,(IF(AM13="15-30 days",5,(IF(AM13="&gt; 30 days",0,(IF(AM13="Unknown",0," ")))))))</f>
        <v>10</v>
      </c>
      <c r="AO13" s="147"/>
      <c r="AP13" s="70" t="s">
        <v>157</v>
      </c>
      <c r="AQ13" s="88">
        <f>IF(AP13="&lt; 15 days",10,(IF(AP13="15-30 days",5,(IF(AP13="&gt; 30 days",0,(IF(AP13="Unknown",0," ")))))))</f>
        <v>10</v>
      </c>
      <c r="AS13" s="70" t="s">
        <v>157</v>
      </c>
      <c r="AT13" s="88">
        <f>IF(AS13="&lt; 15 days",10,(IF(AS13="15-30 days",5,(IF(AS13="&gt; 30 days",0,(IF(AS13="Unknown",0," ")))))))</f>
        <v>10</v>
      </c>
      <c r="AV13" s="70" t="s">
        <v>63</v>
      </c>
      <c r="AW13" s="88">
        <f>IF(AV13="&lt; 15 days",10,(IF(AV13="15-30 days",5,(IF(AV13="&gt; 30 days",0,(IF(AV13="Unknown",0," ")))))))</f>
        <v>0</v>
      </c>
      <c r="AY13" s="70" t="s">
        <v>157</v>
      </c>
      <c r="AZ13" s="88">
        <f>IF(AY13="&lt; 15 days",10,(IF(AY13="15-30 days",5,(IF(AY13="&gt; 30 days",0,(IF(AY13="Unknown",0," ")))))))</f>
        <v>10</v>
      </c>
      <c r="BB13" s="70" t="s">
        <v>63</v>
      </c>
      <c r="BC13" s="88">
        <f>IF(BB13="&lt; 15 days",10,(IF(BB13="15-30 days",5,(IF(BB13="&gt; 30 days",0,(IF(BB13="Unknown",0," ")))))))</f>
        <v>0</v>
      </c>
      <c r="BE13" s="70" t="s">
        <v>63</v>
      </c>
      <c r="BF13" s="88">
        <f>IF(BE13="&lt; 15 days",10,(IF(BE13="15-30 days",5,(IF(BE13="&gt; 30 days",0,(IF(BE13="Unknown",0," ")))))))</f>
        <v>0</v>
      </c>
      <c r="BH13" s="70" t="s">
        <v>157</v>
      </c>
      <c r="BI13" s="88">
        <f>IF(BH13="&lt; 15 days",10,(IF(BH13="15-30 days",5,(IF(BH13="&gt; 30 days",0,(IF(BH13="Unknown",0," ")))))))</f>
        <v>10</v>
      </c>
      <c r="BK13" s="70" t="s">
        <v>157</v>
      </c>
      <c r="BL13" s="88">
        <f>IF(BK13="&lt; 15 days",10,(IF(BK13="15-30 days",5,(IF(BK13="&gt; 30 days",0,(IF(BK13="Unknown",0," ")))))))</f>
        <v>10</v>
      </c>
      <c r="BM13" s="147"/>
      <c r="BN13" s="70" t="s">
        <v>63</v>
      </c>
      <c r="BO13" s="88">
        <f>IF(BN13="&lt; 15 days",10,(IF(BN13="15-30 days",5,(IF(BN13="&gt; 30 days",0,(IF(BN13="Unknown",0," ")))))))</f>
        <v>0</v>
      </c>
      <c r="BP13" s="147"/>
      <c r="BQ13" s="70" t="s">
        <v>63</v>
      </c>
      <c r="BR13" s="88">
        <f>IF(BQ13="&lt; 15 days",10,(IF(BQ13="15-30 days",5,(IF(BQ13="&gt; 30 days",0,(IF(BQ13="Unknown",0," ")))))))</f>
        <v>0</v>
      </c>
      <c r="BT13" s="70" t="s">
        <v>157</v>
      </c>
      <c r="BU13" s="88">
        <f>IF(BT13="&lt; 15 days",10,(IF(BT13="15-30 days",5,(IF(BT13="&gt; 30 days",0,(IF(BT13="Unknown",0," ")))))))</f>
        <v>10</v>
      </c>
      <c r="BW13" s="70" t="s">
        <v>63</v>
      </c>
      <c r="BX13" s="88">
        <f>IF(BW13="&lt; 15 days",10,(IF(BW13="15-30 days",5,(IF(BW13="&gt; 30 days",0,(IF(BW13="Unknown",0," ")))))))</f>
        <v>0</v>
      </c>
      <c r="BZ13" s="70" t="s">
        <v>63</v>
      </c>
      <c r="CA13" s="88">
        <f>IF(BZ13="&lt; 15 days",10,(IF(BZ13="15-30 days",5,(IF(BZ13="&gt; 30 days",0,(IF(BZ13="Unknown",0," ")))))))</f>
        <v>0</v>
      </c>
      <c r="CC13" s="70" t="s">
        <v>157</v>
      </c>
      <c r="CD13" s="88">
        <f>IF(CC13="&lt; 15 days",10,(IF(CC13="15-30 days",5,(IF(CC13="&gt; 30 days",0,(IF(CC13="Unknown",0," ")))))))</f>
        <v>10</v>
      </c>
      <c r="CE13" s="147"/>
      <c r="CF13" s="70" t="s">
        <v>63</v>
      </c>
      <c r="CG13" s="88">
        <f>IF(CF13="&lt; 15 days",10,(IF(CF13="15-30 days",5,(IF(CF13="&gt; 30 days",0,(IF(CF13="Unknown",0," ")))))))</f>
        <v>0</v>
      </c>
      <c r="CH13" s="147"/>
      <c r="CI13" s="70" t="s">
        <v>63</v>
      </c>
      <c r="CJ13" s="88">
        <f>IF(CI13="&lt; 15 days",10,(IF(CI13="15-30 days",5,(IF(CI13="&gt; 30 days",0,(IF(CI13="Unknown",0," ")))))))</f>
        <v>0</v>
      </c>
      <c r="CL13" s="70" t="s">
        <v>63</v>
      </c>
      <c r="CM13" s="88">
        <f>IF(CL13="&lt; 15 days",10,(IF(CL13="15-30 days",5,(IF(CL13="&gt; 30 days",0,(IF(CL13="Unknown",0," ")))))))</f>
        <v>0</v>
      </c>
      <c r="CO13" s="70" t="s">
        <v>157</v>
      </c>
      <c r="CP13" s="88">
        <f>IF(CO13="&lt; 15 days",10,(IF(CO13="15-30 days",5,(IF(CO13="&gt; 30 days",0,(IF(CO13="Unknown",0," ")))))))</f>
        <v>10</v>
      </c>
    </row>
    <row r="14" spans="2:94">
      <c r="B14" s="63" t="s">
        <v>79</v>
      </c>
      <c r="C14" s="450" t="s">
        <v>158</v>
      </c>
      <c r="D14" s="451"/>
      <c r="E14" s="62"/>
      <c r="F14" s="64"/>
      <c r="G14" s="65"/>
      <c r="H14" s="202"/>
      <c r="I14" s="64"/>
      <c r="J14" s="65"/>
      <c r="K14" s="202"/>
      <c r="L14" s="64"/>
      <c r="M14" s="65"/>
      <c r="O14" s="64"/>
      <c r="P14" s="65"/>
      <c r="R14" s="64"/>
      <c r="S14" s="65"/>
      <c r="U14" s="64"/>
      <c r="V14" s="65"/>
      <c r="X14" s="64"/>
      <c r="Y14" s="65"/>
      <c r="AA14" s="64"/>
      <c r="AB14" s="65"/>
      <c r="AD14" s="64"/>
      <c r="AE14" s="65"/>
      <c r="AG14" s="64"/>
      <c r="AH14" s="65"/>
      <c r="AJ14" s="64"/>
      <c r="AK14" s="65"/>
      <c r="AM14" s="64"/>
      <c r="AN14" s="65"/>
      <c r="AO14" s="202"/>
      <c r="AP14" s="64"/>
      <c r="AQ14" s="65"/>
      <c r="AS14" s="64"/>
      <c r="AT14" s="65"/>
      <c r="AV14" s="64"/>
      <c r="AW14" s="65"/>
      <c r="AY14" s="64"/>
      <c r="AZ14" s="65"/>
      <c r="BB14" s="64"/>
      <c r="BC14" s="65"/>
      <c r="BE14" s="64"/>
      <c r="BF14" s="65"/>
      <c r="BH14" s="64"/>
      <c r="BI14" s="65"/>
      <c r="BK14" s="64"/>
      <c r="BL14" s="65"/>
      <c r="BM14" s="192"/>
      <c r="BN14" s="64"/>
      <c r="BO14" s="65"/>
      <c r="BP14" s="192"/>
      <c r="BQ14" s="64"/>
      <c r="BR14" s="65"/>
      <c r="BT14" s="64"/>
      <c r="BU14" s="65"/>
      <c r="BW14" s="64"/>
      <c r="BX14" s="65"/>
      <c r="BZ14" s="64"/>
      <c r="CA14" s="65"/>
      <c r="CC14" s="64"/>
      <c r="CD14" s="65"/>
      <c r="CE14" s="190"/>
      <c r="CF14" s="64"/>
      <c r="CG14" s="65"/>
      <c r="CH14" s="190"/>
      <c r="CI14" s="64"/>
      <c r="CJ14" s="65"/>
      <c r="CL14" s="64"/>
      <c r="CM14" s="65"/>
      <c r="CO14" s="64"/>
      <c r="CP14" s="65"/>
    </row>
    <row r="15" spans="2:94" ht="38.1" customHeight="1">
      <c r="B15" s="90"/>
      <c r="C15" s="67" t="s">
        <v>57</v>
      </c>
      <c r="D15" s="68" t="s">
        <v>159</v>
      </c>
      <c r="E15" s="69"/>
      <c r="F15" s="82" t="s">
        <v>63</v>
      </c>
      <c r="G15" s="91">
        <f>IF(F15="No",0,(IF(F15="Yes",10,(IF(F15="Unknown",0," ")))))</f>
        <v>0</v>
      </c>
      <c r="H15" s="189"/>
      <c r="I15" s="82" t="s">
        <v>63</v>
      </c>
      <c r="J15" s="91">
        <f>IF(I15="No",0,(IF(I15="Yes",10,(IF(I15="Unknown",0," ")))))</f>
        <v>0</v>
      </c>
      <c r="K15" s="189"/>
      <c r="L15" s="82" t="s">
        <v>63</v>
      </c>
      <c r="M15" s="91">
        <f>IF(L15="No",0,(IF(L15="Yes",10,(IF(L15="Unknown",0," ")))))</f>
        <v>0</v>
      </c>
      <c r="O15" s="82" t="s">
        <v>63</v>
      </c>
      <c r="P15" s="91">
        <f>IF(O15="No",0,(IF(O15="Yes",10,(IF(O15="Unknown",0," ")))))</f>
        <v>0</v>
      </c>
      <c r="R15" s="82" t="s">
        <v>63</v>
      </c>
      <c r="S15" s="91">
        <f>IF(R15="No",0,(IF(R15="Yes",10,(IF(R15="Unknown",0," ")))))</f>
        <v>0</v>
      </c>
      <c r="U15" s="82" t="s">
        <v>63</v>
      </c>
      <c r="V15" s="91">
        <f>IF(U15="No",0,(IF(U15="Yes",10,(IF(U15="Unknown",0," ")))))</f>
        <v>0</v>
      </c>
      <c r="X15" s="82" t="s">
        <v>60</v>
      </c>
      <c r="Y15" s="91">
        <f>IF(X15="No",0,(IF(X15="Yes",10,(IF(X15="Unknown",0," ")))))</f>
        <v>0</v>
      </c>
      <c r="AA15" s="82" t="s">
        <v>63</v>
      </c>
      <c r="AB15" s="91">
        <f>IF(AA15="No",0,(IF(AA15="Yes",10,(IF(AA15="Unknown",0," ")))))</f>
        <v>0</v>
      </c>
      <c r="AD15" s="82" t="s">
        <v>60</v>
      </c>
      <c r="AE15" s="91">
        <f>IF(AD15="No",0,(IF(AD15="Yes",10,(IF(AD15="Unknown",0," ")))))</f>
        <v>0</v>
      </c>
      <c r="AG15" s="82" t="s">
        <v>63</v>
      </c>
      <c r="AH15" s="91">
        <f>IF(AG15="No",0,(IF(AG15="Yes",10,(IF(AG15="Unknown",0," ")))))</f>
        <v>0</v>
      </c>
      <c r="AJ15" s="82" t="s">
        <v>63</v>
      </c>
      <c r="AK15" s="91">
        <f>IF(AJ15="No",0,(IF(AJ15="Yes",10,(IF(AJ15="Unknown",0," ")))))</f>
        <v>0</v>
      </c>
      <c r="AM15" s="82" t="s">
        <v>60</v>
      </c>
      <c r="AN15" s="91">
        <f>IF(AM15="No",0,(IF(AM15="Yes",10,(IF(AM15="Unknown",0," ")))))</f>
        <v>0</v>
      </c>
      <c r="AO15" s="189"/>
      <c r="AP15" s="82" t="s">
        <v>63</v>
      </c>
      <c r="AQ15" s="91">
        <f>IF(AP15="No",0,(IF(AP15="Yes",10,(IF(AP15="Unknown",0," ")))))</f>
        <v>0</v>
      </c>
      <c r="AS15" s="82" t="s">
        <v>63</v>
      </c>
      <c r="AT15" s="91">
        <f>IF(AS15="No",0,(IF(AS15="Yes",10,(IF(AS15="Unknown",0," ")))))</f>
        <v>0</v>
      </c>
      <c r="AV15" s="82" t="s">
        <v>59</v>
      </c>
      <c r="AW15" s="91">
        <f>IF(AV15="No",0,(IF(AV15="Yes",10,(IF(AV15="Unknown",0," ")))))</f>
        <v>10</v>
      </c>
      <c r="AY15" s="82" t="s">
        <v>60</v>
      </c>
      <c r="AZ15" s="91">
        <f>IF(AY15="No",0,(IF(AY15="Yes",10,(IF(AY15="Unknown",0," ")))))</f>
        <v>0</v>
      </c>
      <c r="BB15" s="82" t="s">
        <v>63</v>
      </c>
      <c r="BC15" s="91">
        <f>IF(BB15="No",0,(IF(BB15="Yes",10,(IF(BB15="Unknown",0," ")))))</f>
        <v>0</v>
      </c>
      <c r="BE15" s="82" t="s">
        <v>63</v>
      </c>
      <c r="BF15" s="91">
        <f>IF(BE15="No",0,(IF(BE15="Yes",10,(IF(BE15="Unknown",0," ")))))</f>
        <v>0</v>
      </c>
      <c r="BH15" s="82" t="s">
        <v>63</v>
      </c>
      <c r="BI15" s="91">
        <f>IF(BH15="No",0,(IF(BH15="Yes",10,(IF(BH15="Unknown",0," ")))))</f>
        <v>0</v>
      </c>
      <c r="BK15" s="82" t="s">
        <v>59</v>
      </c>
      <c r="BL15" s="91">
        <f>IF(BK15="No",0,(IF(BK15="Yes",10,(IF(BK15="Unknown",0," ")))))</f>
        <v>10</v>
      </c>
      <c r="BM15" s="147"/>
      <c r="BN15" s="82" t="s">
        <v>63</v>
      </c>
      <c r="BO15" s="91">
        <f>IF(BN15="No",0,(IF(BN15="Yes",10,(IF(BN15="Unknown",0," ")))))</f>
        <v>0</v>
      </c>
      <c r="BP15" s="147"/>
      <c r="BQ15" s="82" t="s">
        <v>59</v>
      </c>
      <c r="BR15" s="91">
        <f>IF(BQ15="No",0,(IF(BQ15="Yes",10,(IF(BQ15="Unknown",0," ")))))</f>
        <v>10</v>
      </c>
      <c r="BT15" s="82" t="s">
        <v>59</v>
      </c>
      <c r="BU15" s="91">
        <f>IF(BT15="No",0,(IF(BT15="Yes",10,(IF(BT15="Unknown",0," ")))))</f>
        <v>10</v>
      </c>
      <c r="BW15" s="82" t="s">
        <v>63</v>
      </c>
      <c r="BX15" s="91">
        <f>IF(BW15="No",0,(IF(BW15="Yes",10,(IF(BW15="Unknown",0," ")))))</f>
        <v>0</v>
      </c>
      <c r="BZ15" s="82" t="s">
        <v>63</v>
      </c>
      <c r="CA15" s="91">
        <f>IF(BZ15="No",0,(IF(BZ15="Yes",10,(IF(BZ15="Unknown",0," ")))))</f>
        <v>0</v>
      </c>
      <c r="CC15" s="82" t="s">
        <v>60</v>
      </c>
      <c r="CD15" s="91">
        <f>IF(CC15="No",0,(IF(CC15="Yes",10,(IF(CC15="Unknown",0," ")))))</f>
        <v>0</v>
      </c>
      <c r="CE15" s="147"/>
      <c r="CF15" s="82" t="s">
        <v>63</v>
      </c>
      <c r="CG15" s="91">
        <f>IF(CF15="No",0,(IF(CF15="Yes",10,(IF(CF15="Unknown",0," ")))))</f>
        <v>0</v>
      </c>
      <c r="CH15" s="147"/>
      <c r="CI15" s="82" t="s">
        <v>59</v>
      </c>
      <c r="CJ15" s="91">
        <f>IF(CI15="No",0,(IF(CI15="Yes",10,(IF(CI15="Unknown",0," ")))))</f>
        <v>10</v>
      </c>
      <c r="CL15" s="82" t="s">
        <v>63</v>
      </c>
      <c r="CM15" s="91">
        <f>IF(CL15="No",0,(IF(CL15="Yes",10,(IF(CL15="Unknown",0," ")))))</f>
        <v>0</v>
      </c>
      <c r="CO15" s="82" t="s">
        <v>63</v>
      </c>
      <c r="CP15" s="91">
        <f>IF(CO15="No",0,(IF(CO15="Yes",10,(IF(CO15="Unknown",0," ")))))</f>
        <v>0</v>
      </c>
    </row>
    <row r="16" spans="2:94" ht="84.95" customHeight="1">
      <c r="B16" s="90"/>
      <c r="C16" s="92" t="s">
        <v>61</v>
      </c>
      <c r="D16" s="93" t="s">
        <v>160</v>
      </c>
      <c r="E16" s="69"/>
      <c r="F16" s="82" t="s">
        <v>63</v>
      </c>
      <c r="G16" s="91">
        <f>IF(F16="No",0,(IF(F16="Yes",10,(IF(F16="Implied Yes",5,(IF(F16="Unknown",0," ")))))))</f>
        <v>0</v>
      </c>
      <c r="H16" s="189"/>
      <c r="I16" s="82" t="s">
        <v>63</v>
      </c>
      <c r="J16" s="91">
        <f>IF(I16="No",0,(IF(I16="Yes",10,(IF(I16="Implied Yes",5,(IF(I16="Unknown",0," ")))))))</f>
        <v>0</v>
      </c>
      <c r="K16" s="189"/>
      <c r="L16" s="82" t="s">
        <v>63</v>
      </c>
      <c r="M16" s="91">
        <f>IF(L16="No",0,(IF(L16="Yes",10,(IF(L16="Implied Yes",5,(IF(L16="Unknown",0," ")))))))</f>
        <v>0</v>
      </c>
      <c r="O16" s="82" t="s">
        <v>63</v>
      </c>
      <c r="P16" s="91">
        <f>IF(O16="No",0,(IF(O16="Yes",10,(IF(O16="Implied Yes",5,(IF(O16="Unknown",0," ")))))))</f>
        <v>0</v>
      </c>
      <c r="R16" s="82" t="s">
        <v>63</v>
      </c>
      <c r="S16" s="91">
        <f>IF(R16="No",0,(IF(R16="Yes",10,(IF(R16="Implied Yes",5,(IF(R16="Unknown",0," ")))))))</f>
        <v>0</v>
      </c>
      <c r="U16" s="82" t="s">
        <v>60</v>
      </c>
      <c r="V16" s="91">
        <f>IF(U16="No",0,(IF(U16="Yes",10,(IF(U16="Implied Yes",5,(IF(U16="Unknown",0," ")))))))</f>
        <v>0</v>
      </c>
      <c r="X16" s="82" t="s">
        <v>60</v>
      </c>
      <c r="Y16" s="91">
        <f>IF(X16="No",0,(IF(X16="Yes",10,(IF(X16="Implied Yes",5,(IF(X16="Unknown",0," ")))))))</f>
        <v>0</v>
      </c>
      <c r="AA16" s="82" t="s">
        <v>63</v>
      </c>
      <c r="AB16" s="91">
        <f>IF(AA16="No",0,(IF(AA16="Yes",10,(IF(AA16="Implied Yes",5,(IF(AA16="Unknown",0," ")))))))</f>
        <v>0</v>
      </c>
      <c r="AD16" s="82" t="s">
        <v>63</v>
      </c>
      <c r="AE16" s="91">
        <f>IF(AD16="No",0,(IF(AD16="Yes",10,(IF(AD16="Implied Yes",5,(IF(AD16="Unknown",0," ")))))))</f>
        <v>0</v>
      </c>
      <c r="AG16" s="82" t="s">
        <v>60</v>
      </c>
      <c r="AH16" s="91">
        <f>IF(AG16="No",0,(IF(AG16="Yes",10,(IF(AG16="Implied Yes",5,(IF(AG16="Unknown",0," ")))))))</f>
        <v>0</v>
      </c>
      <c r="AJ16" s="82" t="s">
        <v>63</v>
      </c>
      <c r="AK16" s="91">
        <f>IF(AJ16="No",0,(IF(AJ16="Yes",10,(IF(AJ16="Implied Yes",5,(IF(AJ16="Unknown",0," ")))))))</f>
        <v>0</v>
      </c>
      <c r="AM16" s="82" t="s">
        <v>161</v>
      </c>
      <c r="AN16" s="91">
        <f>IF(AM16="No",0,(IF(AM16="Yes",10,(IF(AM16="Implied Yes",5,(IF(AM16="Unknown",0," ")))))))</f>
        <v>5</v>
      </c>
      <c r="AO16" s="189"/>
      <c r="AP16" s="82" t="s">
        <v>63</v>
      </c>
      <c r="AQ16" s="91">
        <f>IF(AP16="No",0,(IF(AP16="Yes",10,(IF(AP16="Implied Yes",5,(IF(AP16="Unknown",0," ")))))))</f>
        <v>0</v>
      </c>
      <c r="AS16" s="82" t="s">
        <v>161</v>
      </c>
      <c r="AT16" s="91">
        <f>IF(AS16="No",0,(IF(AS16="Yes",10,(IF(AS16="Implied Yes",5,(IF(AS16="Unknown",0," ")))))))</f>
        <v>5</v>
      </c>
      <c r="AV16" s="82" t="s">
        <v>63</v>
      </c>
      <c r="AW16" s="91">
        <f>IF(AV16="No",0,(IF(AV16="Yes",10,(IF(AV16="Implied Yes",5,(IF(AV16="Unknown",0," ")))))))</f>
        <v>0</v>
      </c>
      <c r="AY16" s="82" t="s">
        <v>59</v>
      </c>
      <c r="AZ16" s="91">
        <f>IF(AY16="No",0,(IF(AY16="Yes",10,(IF(AY16="Implied Yes",5,(IF(AY16="Unknown",0," ")))))))</f>
        <v>10</v>
      </c>
      <c r="BB16" s="82" t="s">
        <v>63</v>
      </c>
      <c r="BC16" s="91">
        <f>IF(BB16="No",0,(IF(BB16="Yes",10,(IF(BB16="Implied Yes",5,(IF(BB16="Unknown",0," ")))))))</f>
        <v>0</v>
      </c>
      <c r="BE16" s="82" t="s">
        <v>63</v>
      </c>
      <c r="BF16" s="91">
        <f>IF(BE16="No",0,(IF(BE16="Yes",10,(IF(BE16="Implied Yes",5,(IF(BE16="Unknown",0," ")))))))</f>
        <v>0</v>
      </c>
      <c r="BH16" s="82" t="s">
        <v>63</v>
      </c>
      <c r="BI16" s="91">
        <f>IF(BH16="No",0,(IF(BH16="Yes",10,(IF(BH16="Implied Yes",5,(IF(BH16="Unknown",0," ")))))))</f>
        <v>0</v>
      </c>
      <c r="BK16" s="82" t="s">
        <v>63</v>
      </c>
      <c r="BL16" s="91">
        <f>IF(BK16="No",0,(IF(BK16="Yes",10,(IF(BK16="Implied Yes",5,(IF(BK16="Unknown",0," ")))))))</f>
        <v>0</v>
      </c>
      <c r="BM16" s="147"/>
      <c r="BN16" s="82" t="s">
        <v>63</v>
      </c>
      <c r="BO16" s="91">
        <f>IF(BN16="No",0,(IF(BN16="Yes",10,(IF(BN16="Implied Yes",5,(IF(BN16="Unknown",0," ")))))))</f>
        <v>0</v>
      </c>
      <c r="BP16" s="147"/>
      <c r="BQ16" s="82" t="s">
        <v>161</v>
      </c>
      <c r="BR16" s="91">
        <f>IF(BQ16="No",0,(IF(BQ16="Yes",10,(IF(BQ16="Implied Yes",5,(IF(BQ16="Unknown",0," ")))))))</f>
        <v>5</v>
      </c>
      <c r="BT16" s="82" t="s">
        <v>59</v>
      </c>
      <c r="BU16" s="91">
        <f>IF(BT16="No",0,(IF(BT16="Yes",10,(IF(BT16="Implied Yes",5,(IF(BT16="Unknown",0," ")))))))</f>
        <v>10</v>
      </c>
      <c r="BW16" s="82" t="s">
        <v>161</v>
      </c>
      <c r="BX16" s="91">
        <f>IF(BW16="No",0,(IF(BW16="Yes",10,(IF(BW16="Implied Yes",5,(IF(BW16="Unknown",0," ")))))))</f>
        <v>5</v>
      </c>
      <c r="BZ16" s="82" t="s">
        <v>60</v>
      </c>
      <c r="CA16" s="91">
        <f>IF(BZ16="No",0,(IF(BZ16="Yes",10,(IF(BZ16="Implied Yes",5,(IF(BZ16="Unknown",0," ")))))))</f>
        <v>0</v>
      </c>
      <c r="CC16" s="82" t="s">
        <v>59</v>
      </c>
      <c r="CD16" s="91">
        <f>IF(CC16="No",0,(IF(CC16="Yes",10,(IF(CC16="Implied Yes",5,(IF(CC16="Unknown",0," ")))))))</f>
        <v>10</v>
      </c>
      <c r="CE16" s="147"/>
      <c r="CF16" s="82" t="s">
        <v>59</v>
      </c>
      <c r="CG16" s="91">
        <f>IF(CF16="No",0,(IF(CF16="Yes",10,(IF(CF16="Implied Yes",5,(IF(CF16="Unknown",0," ")))))))</f>
        <v>10</v>
      </c>
      <c r="CH16" s="147"/>
      <c r="CI16" s="82" t="s">
        <v>161</v>
      </c>
      <c r="CJ16" s="91">
        <f>IF(CI16="No",0,(IF(CI16="Yes",10,(IF(CI16="Implied Yes",5,(IF(CI16="Unknown",0," ")))))))</f>
        <v>5</v>
      </c>
      <c r="CL16" s="82" t="s">
        <v>63</v>
      </c>
      <c r="CM16" s="91">
        <f>IF(CL16="No",0,(IF(CL16="Yes",10,(IF(CL16="Implied Yes",5,(IF(CL16="Unknown",0," ")))))))</f>
        <v>0</v>
      </c>
      <c r="CO16" s="82" t="s">
        <v>161</v>
      </c>
      <c r="CP16" s="91">
        <f>IF(CO16="No",0,(IF(CO16="Yes",10,(IF(CO16="Implied Yes",5,(IF(CO16="Unknown",0," ")))))))</f>
        <v>5</v>
      </c>
    </row>
    <row r="17" spans="2:94" ht="84.95" customHeight="1">
      <c r="B17" s="94"/>
      <c r="C17" s="95" t="s">
        <v>64</v>
      </c>
      <c r="D17" s="96" t="s">
        <v>162</v>
      </c>
      <c r="E17" s="97"/>
      <c r="F17" s="82" t="s">
        <v>60</v>
      </c>
      <c r="G17" s="91">
        <f>IF(F17="No",0,(IF(F17="Yes",10,(IF(F17="Unknown",0," ")))))</f>
        <v>0</v>
      </c>
      <c r="H17" s="189"/>
      <c r="I17" s="82" t="s">
        <v>63</v>
      </c>
      <c r="J17" s="91">
        <f>IF(I17="No",0,(IF(I17="Yes",10,(IF(I17="Unknown",0," ")))))</f>
        <v>0</v>
      </c>
      <c r="K17" s="189"/>
      <c r="L17" s="82" t="s">
        <v>63</v>
      </c>
      <c r="M17" s="91">
        <f>IF(L17="No",0,(IF(L17="Yes",10,(IF(L17="Unknown",0," ")))))</f>
        <v>0</v>
      </c>
      <c r="O17" s="82" t="s">
        <v>63</v>
      </c>
      <c r="P17" s="91">
        <f>IF(O17="No",0,(IF(O17="Yes",10,(IF(O17="Unknown",0," ")))))</f>
        <v>0</v>
      </c>
      <c r="R17" s="82" t="s">
        <v>59</v>
      </c>
      <c r="S17" s="91">
        <f>IF(R17="No",0,(IF(R17="Yes",10,(IF(R17="Unknown",0," ")))))</f>
        <v>10</v>
      </c>
      <c r="U17" s="82" t="s">
        <v>60</v>
      </c>
      <c r="V17" s="91">
        <f>IF(U17="No",0,(IF(U17="Yes",10,(IF(U17="Unknown",0," ")))))</f>
        <v>0</v>
      </c>
      <c r="X17" s="82" t="s">
        <v>63</v>
      </c>
      <c r="Y17" s="91">
        <f>IF(X17="No",0,(IF(X17="Yes",10,(IF(X17="Unknown",0," ")))))</f>
        <v>0</v>
      </c>
      <c r="AA17" s="82" t="s">
        <v>63</v>
      </c>
      <c r="AB17" s="91">
        <f>IF(AA17="No",0,(IF(AA17="Yes",10,(IF(AA17="Unknown",0," ")))))</f>
        <v>0</v>
      </c>
      <c r="AD17" s="82" t="s">
        <v>63</v>
      </c>
      <c r="AE17" s="91">
        <f>IF(AD17="No",0,(IF(AD17="Yes",10,(IF(AD17="Unknown",0," ")))))</f>
        <v>0</v>
      </c>
      <c r="AG17" s="82" t="s">
        <v>63</v>
      </c>
      <c r="AH17" s="91">
        <f>IF(AG17="No",0,(IF(AG17="Yes",10,(IF(AG17="Unknown",0," ")))))</f>
        <v>0</v>
      </c>
      <c r="AJ17" s="82" t="s">
        <v>63</v>
      </c>
      <c r="AK17" s="91">
        <f>IF(AJ17="No",0,(IF(AJ17="Yes",10,(IF(AJ17="Unknown",0," ")))))</f>
        <v>0</v>
      </c>
      <c r="AM17" s="82" t="s">
        <v>59</v>
      </c>
      <c r="AN17" s="91">
        <f>IF(AM17="No",0,(IF(AM17="Yes",10,(IF(AM17="Unknown",0," ")))))</f>
        <v>10</v>
      </c>
      <c r="AO17" s="189"/>
      <c r="AP17" s="82" t="s">
        <v>63</v>
      </c>
      <c r="AQ17" s="91">
        <f>IF(AP17="No",0,(IF(AP17="Yes",10,(IF(AP17="Unknown",0," ")))))</f>
        <v>0</v>
      </c>
      <c r="AS17" s="82" t="s">
        <v>59</v>
      </c>
      <c r="AT17" s="91">
        <f>IF(AS17="No",0,(IF(AS17="Yes",10,(IF(AS17="Unknown",0," ")))))</f>
        <v>10</v>
      </c>
      <c r="AV17" s="82" t="s">
        <v>60</v>
      </c>
      <c r="AW17" s="91">
        <f>IF(AV17="No",0,(IF(AV17="Yes",10,(IF(AV17="Unknown",0," ")))))</f>
        <v>0</v>
      </c>
      <c r="AY17" s="82" t="s">
        <v>59</v>
      </c>
      <c r="AZ17" s="91">
        <f>IF(AY17="No",0,(IF(AY17="Yes",10,(IF(AY17="Unknown",0," ")))))</f>
        <v>10</v>
      </c>
      <c r="BB17" s="82" t="s">
        <v>63</v>
      </c>
      <c r="BC17" s="91">
        <f>IF(BB17="No",0,(IF(BB17="Yes",10,(IF(BB17="Unknown",0," ")))))</f>
        <v>0</v>
      </c>
      <c r="BE17" s="82" t="s">
        <v>63</v>
      </c>
      <c r="BF17" s="91">
        <f>IF(BE17="No",0,(IF(BE17="Yes",10,(IF(BE17="Unknown",0," ")))))</f>
        <v>0</v>
      </c>
      <c r="BH17" s="82" t="s">
        <v>63</v>
      </c>
      <c r="BI17" s="91">
        <f>IF(BH17="No",0,(IF(BH17="Yes",10,(IF(BH17="Unknown",0," ")))))</f>
        <v>0</v>
      </c>
      <c r="BK17" s="82" t="s">
        <v>60</v>
      </c>
      <c r="BL17" s="91">
        <f>IF(BK17="No",0,(IF(BK17="Yes",10,(IF(BK17="Unknown",0," ")))))</f>
        <v>0</v>
      </c>
      <c r="BM17" s="192"/>
      <c r="BN17" s="82" t="s">
        <v>60</v>
      </c>
      <c r="BO17" s="91">
        <f>IF(BN17="No",0,(IF(BN17="Yes",10,(IF(BN17="Unknown",0," ")))))</f>
        <v>0</v>
      </c>
      <c r="BP17" s="192"/>
      <c r="BQ17" s="82" t="s">
        <v>60</v>
      </c>
      <c r="BR17" s="91">
        <f>IF(BQ17="No",0,(IF(BQ17="Yes",10,(IF(BQ17="Unknown",0," ")))))</f>
        <v>0</v>
      </c>
      <c r="BT17" s="82" t="s">
        <v>59</v>
      </c>
      <c r="BU17" s="91">
        <f>IF(BT17="No",0,(IF(BT17="Yes",10,(IF(BT17="Unknown",0," ")))))</f>
        <v>10</v>
      </c>
      <c r="BW17" s="82" t="s">
        <v>60</v>
      </c>
      <c r="BX17" s="91">
        <f>IF(BW17="No",0,(IF(BW17="Yes",10,(IF(BW17="Unknown",0," ")))))</f>
        <v>0</v>
      </c>
      <c r="BZ17" s="82" t="s">
        <v>63</v>
      </c>
      <c r="CA17" s="91">
        <f>IF(BZ17="No",0,(IF(BZ17="Yes",10,(IF(BZ17="Unknown",0," ")))))</f>
        <v>0</v>
      </c>
      <c r="CC17" s="82" t="s">
        <v>63</v>
      </c>
      <c r="CD17" s="91">
        <f>IF(CC17="No",0,(IF(CC17="Yes",10,(IF(CC17="Unknown",0," ")))))</f>
        <v>0</v>
      </c>
      <c r="CE17" s="147"/>
      <c r="CF17" s="82" t="s">
        <v>63</v>
      </c>
      <c r="CG17" s="91">
        <f>IF(CF17="No",0,(IF(CF17="Yes",10,(IF(CF17="Unknown",0," ")))))</f>
        <v>0</v>
      </c>
      <c r="CH17" s="147"/>
      <c r="CI17" s="82" t="s">
        <v>63</v>
      </c>
      <c r="CJ17" s="91">
        <f>IF(CI17="No",0,(IF(CI17="Yes",10,(IF(CI17="Unknown",0," ")))))</f>
        <v>0</v>
      </c>
      <c r="CL17" s="82" t="s">
        <v>63</v>
      </c>
      <c r="CM17" s="91">
        <f>IF(CL17="No",0,(IF(CL17="Yes",10,(IF(CL17="Unknown",0," ")))))</f>
        <v>0</v>
      </c>
      <c r="CO17" s="82" t="s">
        <v>60</v>
      </c>
      <c r="CP17" s="91">
        <f>IF(CO17="No",0,(IF(CO17="Yes",10,(IF(CO17="Unknown",0," ")))))</f>
        <v>0</v>
      </c>
    </row>
    <row r="18" spans="2:94">
      <c r="B18" s="76" t="s">
        <v>86</v>
      </c>
      <c r="C18" s="452" t="s">
        <v>163</v>
      </c>
      <c r="D18" s="453"/>
      <c r="E18" s="98"/>
      <c r="F18" s="99"/>
      <c r="G18" s="100"/>
      <c r="H18" s="192"/>
      <c r="I18" s="99"/>
      <c r="J18" s="100"/>
      <c r="K18" s="192"/>
      <c r="L18" s="99"/>
      <c r="M18" s="100"/>
      <c r="O18" s="99"/>
      <c r="P18" s="100"/>
      <c r="R18" s="99"/>
      <c r="S18" s="100"/>
      <c r="U18" s="99"/>
      <c r="V18" s="100"/>
      <c r="X18" s="99"/>
      <c r="Y18" s="100"/>
      <c r="AA18" s="99"/>
      <c r="AB18" s="100"/>
      <c r="AD18" s="99"/>
      <c r="AE18" s="100"/>
      <c r="AG18" s="99"/>
      <c r="AH18" s="100"/>
      <c r="AJ18" s="99"/>
      <c r="AK18" s="100"/>
      <c r="AM18" s="99"/>
      <c r="AN18" s="100"/>
      <c r="AO18" s="192"/>
      <c r="AP18" s="99"/>
      <c r="AQ18" s="100"/>
      <c r="AS18" s="99"/>
      <c r="AT18" s="100"/>
      <c r="AV18" s="99"/>
      <c r="AW18" s="100"/>
      <c r="AY18" s="99"/>
      <c r="AZ18" s="100"/>
      <c r="BB18" s="99"/>
      <c r="BC18" s="100"/>
      <c r="BE18" s="99"/>
      <c r="BF18" s="100"/>
      <c r="BH18" s="99"/>
      <c r="BI18" s="100"/>
      <c r="BK18" s="99"/>
      <c r="BL18" s="100"/>
      <c r="BM18" s="147"/>
      <c r="BN18" s="99"/>
      <c r="BO18" s="100"/>
      <c r="BP18" s="147"/>
      <c r="BQ18" s="99"/>
      <c r="BR18" s="100"/>
      <c r="BT18" s="99"/>
      <c r="BU18" s="100"/>
      <c r="BW18" s="99"/>
      <c r="BX18" s="100"/>
      <c r="BZ18" s="99"/>
      <c r="CA18" s="100"/>
      <c r="CC18" s="99"/>
      <c r="CD18" s="100"/>
      <c r="CE18" s="192"/>
      <c r="CF18" s="99"/>
      <c r="CG18" s="100"/>
      <c r="CH18" s="192"/>
      <c r="CI18" s="99"/>
      <c r="CJ18" s="100"/>
      <c r="CL18" s="99"/>
      <c r="CM18" s="100"/>
      <c r="CO18" s="99"/>
      <c r="CP18" s="100"/>
    </row>
    <row r="19" spans="2:94" ht="87" customHeight="1">
      <c r="B19" s="62"/>
      <c r="C19" s="101" t="s">
        <v>57</v>
      </c>
      <c r="D19" s="102" t="s">
        <v>164</v>
      </c>
      <c r="E19" s="62"/>
      <c r="F19" s="82" t="s">
        <v>63</v>
      </c>
      <c r="G19" s="83">
        <f>IF(F19="No",0,(IF(F19="Yes",10,(IF(F19="Unknown",0," ")))))</f>
        <v>0</v>
      </c>
      <c r="H19" s="147"/>
      <c r="I19" s="82" t="s">
        <v>63</v>
      </c>
      <c r="J19" s="83">
        <f>IF(I19="No",0,(IF(I19="Yes",10,(IF(I19="Unknown",0," ")))))</f>
        <v>0</v>
      </c>
      <c r="K19" s="147"/>
      <c r="L19" s="82" t="s">
        <v>59</v>
      </c>
      <c r="M19" s="83">
        <f>IF(L19="No",0,(IF(L19="Yes",10,(IF(L19="Unknown",0," ")))))</f>
        <v>10</v>
      </c>
      <c r="O19" s="82" t="s">
        <v>63</v>
      </c>
      <c r="P19" s="83">
        <f>IF(O19="No",0,(IF(O19="Yes",10,(IF(O19="Unknown",0," ")))))</f>
        <v>0</v>
      </c>
      <c r="R19" s="82" t="s">
        <v>63</v>
      </c>
      <c r="S19" s="83">
        <f>IF(R19="No",0,(IF(R19="Yes",10,(IF(R19="Unknown",0," ")))))</f>
        <v>0</v>
      </c>
      <c r="U19" s="82" t="s">
        <v>63</v>
      </c>
      <c r="V19" s="83">
        <f>IF(U19="No",0,(IF(U19="Yes",10,(IF(U19="Unknown",0," ")))))</f>
        <v>0</v>
      </c>
      <c r="X19" s="82" t="s">
        <v>60</v>
      </c>
      <c r="Y19" s="83">
        <f>IF(X19="No",0,(IF(X19="Yes",10,(IF(X19="Unknown",0," ")))))</f>
        <v>0</v>
      </c>
      <c r="AA19" s="82" t="s">
        <v>63</v>
      </c>
      <c r="AB19" s="83">
        <f>IF(AA19="No",0,(IF(AA19="Yes",10,(IF(AA19="Unknown",0," ")))))</f>
        <v>0</v>
      </c>
      <c r="AD19" s="82" t="s">
        <v>59</v>
      </c>
      <c r="AE19" s="83">
        <f>IF(AD19="No",0,(IF(AD19="Yes",10,(IF(AD19="Unknown",0," ")))))</f>
        <v>10</v>
      </c>
      <c r="AG19" s="82" t="s">
        <v>60</v>
      </c>
      <c r="AH19" s="83">
        <f>IF(AG19="No",0,(IF(AG19="Yes",10,(IF(AG19="Unknown",0," ")))))</f>
        <v>0</v>
      </c>
      <c r="AJ19" s="82" t="s">
        <v>63</v>
      </c>
      <c r="AK19" s="83">
        <f>IF(AJ19="No",0,(IF(AJ19="Yes",10,(IF(AJ19="Unknown",0," ")))))</f>
        <v>0</v>
      </c>
      <c r="AM19" s="82" t="s">
        <v>59</v>
      </c>
      <c r="AN19" s="83">
        <f>IF(AM19="No",0,(IF(AM19="Yes",10,(IF(AM19="Unknown",0," ")))))</f>
        <v>10</v>
      </c>
      <c r="AO19" s="147"/>
      <c r="AP19" s="82" t="s">
        <v>59</v>
      </c>
      <c r="AQ19" s="83">
        <f>IF(AP19="No",0,(IF(AP19="Yes",10,(IF(AP19="Unknown",0," ")))))</f>
        <v>10</v>
      </c>
      <c r="AS19" s="82" t="s">
        <v>63</v>
      </c>
      <c r="AT19" s="83">
        <f>IF(AS19="No",0,(IF(AS19="Yes",10,(IF(AS19="Unknown",0," ")))))</f>
        <v>0</v>
      </c>
      <c r="AV19" s="82" t="s">
        <v>63</v>
      </c>
      <c r="AW19" s="83">
        <f>IF(AV19="No",0,(IF(AV19="Yes",10,(IF(AV19="Unknown",0," ")))))</f>
        <v>0</v>
      </c>
      <c r="AY19" s="82" t="s">
        <v>59</v>
      </c>
      <c r="AZ19" s="83">
        <f>IF(AY19="No",0,(IF(AY19="Yes",10,(IF(AY19="Unknown",0," ")))))</f>
        <v>10</v>
      </c>
      <c r="BB19" s="82" t="s">
        <v>63</v>
      </c>
      <c r="BC19" s="83">
        <f>IF(BB19="No",0,(IF(BB19="Yes",10,(IF(BB19="Unknown",0," ")))))</f>
        <v>0</v>
      </c>
      <c r="BE19" s="82" t="s">
        <v>63</v>
      </c>
      <c r="BF19" s="83">
        <f>IF(BE19="No",0,(IF(BE19="Yes",10,(IF(BE19="Unknown",0," ")))))</f>
        <v>0</v>
      </c>
      <c r="BH19" s="82" t="s">
        <v>59</v>
      </c>
      <c r="BI19" s="83">
        <f>IF(BH19="No",0,(IF(BH19="Yes",10,(IF(BH19="Unknown",0," ")))))</f>
        <v>10</v>
      </c>
      <c r="BK19" s="82" t="s">
        <v>59</v>
      </c>
      <c r="BL19" s="83">
        <f>IF(BK19="No",0,(IF(BK19="Yes",10,(IF(BK19="Unknown",0," ")))))</f>
        <v>10</v>
      </c>
      <c r="BM19" s="147"/>
      <c r="BN19" s="82" t="s">
        <v>63</v>
      </c>
      <c r="BO19" s="83">
        <f>IF(BN19="No",0,(IF(BN19="Yes",10,(IF(BN19="Unknown",0," ")))))</f>
        <v>0</v>
      </c>
      <c r="BP19" s="147"/>
      <c r="BQ19" s="82" t="s">
        <v>63</v>
      </c>
      <c r="BR19" s="83">
        <f>IF(BQ19="No",0,(IF(BQ19="Yes",10,(IF(BQ19="Unknown",0," ")))))</f>
        <v>0</v>
      </c>
      <c r="BT19" s="82" t="s">
        <v>59</v>
      </c>
      <c r="BU19" s="83">
        <f>IF(BT19="No",0,(IF(BT19="Yes",10,(IF(BT19="Unknown",0," ")))))</f>
        <v>10</v>
      </c>
      <c r="BW19" s="82" t="s">
        <v>63</v>
      </c>
      <c r="BX19" s="83">
        <f>IF(BW19="No",0,(IF(BW19="Yes",10,(IF(BW19="Unknown",0," ")))))</f>
        <v>0</v>
      </c>
      <c r="BZ19" s="82" t="s">
        <v>60</v>
      </c>
      <c r="CA19" s="83">
        <f>IF(BZ19="No",0,(IF(BZ19="Yes",10,(IF(BZ19="Unknown",0," ")))))</f>
        <v>0</v>
      </c>
      <c r="CC19" s="82" t="s">
        <v>59</v>
      </c>
      <c r="CD19" s="83">
        <f>IF(CC19="No",0,(IF(CC19="Yes",10,(IF(CC19="Unknown",0," ")))))</f>
        <v>10</v>
      </c>
      <c r="CE19" s="147"/>
      <c r="CF19" s="82" t="s">
        <v>59</v>
      </c>
      <c r="CG19" s="83">
        <f>IF(CF19="No",0,(IF(CF19="Yes",10,(IF(CF19="Unknown",0," ")))))</f>
        <v>10</v>
      </c>
      <c r="CH19" s="147"/>
      <c r="CI19" s="82" t="s">
        <v>63</v>
      </c>
      <c r="CJ19" s="83">
        <f>IF(CI19="No",0,(IF(CI19="Yes",10,(IF(CI19="Unknown",0," ")))))</f>
        <v>0</v>
      </c>
      <c r="CL19" s="82" t="s">
        <v>63</v>
      </c>
      <c r="CM19" s="83">
        <f>IF(CL19="No",0,(IF(CL19="Yes",10,(IF(CL19="Unknown",0," ")))))</f>
        <v>0</v>
      </c>
      <c r="CO19" s="82" t="s">
        <v>63</v>
      </c>
      <c r="CP19" s="83">
        <f>IF(CO19="No",0,(IF(CO19="Yes",10,(IF(CO19="Unknown",0," ")))))</f>
        <v>0</v>
      </c>
    </row>
    <row r="20" spans="2:94" ht="57.95" customHeight="1">
      <c r="B20" s="69"/>
      <c r="C20" s="103" t="s">
        <v>61</v>
      </c>
      <c r="D20" s="102" t="s">
        <v>165</v>
      </c>
      <c r="E20" s="69"/>
      <c r="F20" s="82"/>
      <c r="G20" s="88" t="str">
        <f>IF(F19="Yes","N/A",(IF(F20="Yes",5,(IF(F20="No",0,(IF(F20="Unknown",0," ")))))))</f>
        <v xml:space="preserve"> </v>
      </c>
      <c r="H20" s="147"/>
      <c r="I20" s="82" t="s">
        <v>63</v>
      </c>
      <c r="J20" s="88">
        <f>IF(I19="Yes","N/A",(IF(I20="Yes",5,(IF(I20="No",0,(IF(I20="Unknown",0," ")))))))</f>
        <v>0</v>
      </c>
      <c r="K20" s="147"/>
      <c r="L20" s="82"/>
      <c r="M20" s="88" t="str">
        <f>IF(L19="Yes","N/A",(IF(L20="Yes",5,(IF(L20="No",0,(IF(L20="Unknown",0," ")))))))</f>
        <v>N/A</v>
      </c>
      <c r="O20" s="82"/>
      <c r="P20" s="88" t="str">
        <f>IF(O19="Yes","N/A",(IF(O20="Yes",5,(IF(O20="No",0,(IF(O20="Unknown",0," ")))))))</f>
        <v xml:space="preserve"> </v>
      </c>
      <c r="R20" s="82"/>
      <c r="S20" s="88" t="str">
        <f>IF(R19="Yes","N/A",(IF(R20="Yes",5,(IF(R20="No",0,(IF(R20="Unknown",0," ")))))))</f>
        <v xml:space="preserve"> </v>
      </c>
      <c r="U20" s="82"/>
      <c r="V20" s="88" t="str">
        <f>IF(U19="Yes","N/A",(IF(U20="Yes",5,(IF(U20="No",0,(IF(U20="Unknown",0," ")))))))</f>
        <v xml:space="preserve"> </v>
      </c>
      <c r="X20" s="82" t="s">
        <v>59</v>
      </c>
      <c r="Y20" s="88">
        <f>IF(X19="Yes","N/A",(IF(X20="Yes",5,(IF(X20="No",0,(IF(X20="Unknown",0," ")))))))</f>
        <v>5</v>
      </c>
      <c r="AA20" s="82"/>
      <c r="AB20" s="88" t="str">
        <f>IF(AA19="Yes","N/A",(IF(AA20="Yes",5,(IF(AA20="No",0,(IF(AA20="Unknown",0," ")))))))</f>
        <v xml:space="preserve"> </v>
      </c>
      <c r="AD20" s="82"/>
      <c r="AE20" s="88" t="str">
        <f>IF(AD19="Yes","N/A",(IF(AD20="Yes",5,(IF(AD20="No",0,(IF(AD20="Unknown",0," ")))))))</f>
        <v>N/A</v>
      </c>
      <c r="AG20" s="82" t="s">
        <v>63</v>
      </c>
      <c r="AH20" s="88">
        <f>IF(AG19="Yes","N/A",(IF(AG20="Yes",5,(IF(AG20="No",0,(IF(AG20="Unknown",0," ")))))))</f>
        <v>0</v>
      </c>
      <c r="AJ20" s="82" t="s">
        <v>63</v>
      </c>
      <c r="AK20" s="88">
        <f>IF(AJ19="Yes","N/A",(IF(AJ20="Yes",5,(IF(AJ20="No",0,(IF(AJ20="Unknown",0," ")))))))</f>
        <v>0</v>
      </c>
      <c r="AM20" s="82"/>
      <c r="AN20" s="88" t="str">
        <f>IF(AM19="Yes","N/A",(IF(AM20="Yes",5,(IF(AM20="No",0,(IF(AM20="Unknown",0," ")))))))</f>
        <v>N/A</v>
      </c>
      <c r="AO20" s="147"/>
      <c r="AP20" s="82" t="s">
        <v>63</v>
      </c>
      <c r="AQ20" s="88" t="str">
        <f>IF(AP19="Yes","N/A",(IF(AP20="Yes",5,(IF(AP20="No",0,(IF(AP20="Unknown",0," ")))))))</f>
        <v>N/A</v>
      </c>
      <c r="AS20" s="82" t="s">
        <v>59</v>
      </c>
      <c r="AT20" s="88">
        <f>IF(AS19="Yes","N/A",(IF(AS20="Yes",5,(IF(AS20="No",0,(IF(AS20="Unknown",0," ")))))))</f>
        <v>5</v>
      </c>
      <c r="AV20" s="82" t="s">
        <v>63</v>
      </c>
      <c r="AW20" s="88">
        <f>IF(AV19="Yes","N/A",(IF(AV20="Yes",5,(IF(AV20="No",0,(IF(AV20="Unknown",0," ")))))))</f>
        <v>0</v>
      </c>
      <c r="AY20" s="82"/>
      <c r="AZ20" s="88" t="str">
        <f>IF(AY19="Yes","N/A",(IF(AY20="Yes",5,(IF(AY20="No",0,(IF(AY20="Unknown",0," ")))))))</f>
        <v>N/A</v>
      </c>
      <c r="BB20" s="82" t="s">
        <v>63</v>
      </c>
      <c r="BC20" s="88">
        <f>IF(BB19="Yes","N/A",(IF(BB20="Yes",5,(IF(BB20="No",0,(IF(BB20="Unknown",0," ")))))))</f>
        <v>0</v>
      </c>
      <c r="BE20" s="82" t="s">
        <v>63</v>
      </c>
      <c r="BF20" s="88">
        <f>IF(BE19="Yes","N/A",(IF(BE20="Yes",5,(IF(BE20="No",0,(IF(BE20="Unknown",0," ")))))))</f>
        <v>0</v>
      </c>
      <c r="BH20" s="82"/>
      <c r="BI20" s="88" t="str">
        <f>IF(BH19="Yes","N/A",(IF(BH20="Yes",5,(IF(BH20="No",0,(IF(BH20="Unknown",0," ")))))))</f>
        <v>N/A</v>
      </c>
      <c r="BK20" s="82"/>
      <c r="BL20" s="88" t="str">
        <f>IF(BK19="Yes","N/A",(IF(BK20="Yes",5,(IF(BK20="No",0,(IF(BK20="Unknown",0," ")))))))</f>
        <v>N/A</v>
      </c>
      <c r="BM20" s="147"/>
      <c r="BN20" s="82" t="s">
        <v>63</v>
      </c>
      <c r="BO20" s="88">
        <f>IF(BN19="Yes","N/A",(IF(BN20="Yes",5,(IF(BN20="No",0,(IF(BN20="Unknown",0," ")))))))</f>
        <v>0</v>
      </c>
      <c r="BP20" s="147"/>
      <c r="BQ20" s="82" t="s">
        <v>63</v>
      </c>
      <c r="BR20" s="88">
        <f>IF(BQ19="Yes","N/A",(IF(BQ20="Yes",5,(IF(BQ20="No",0,(IF(BQ20="Unknown",0," ")))))))</f>
        <v>0</v>
      </c>
      <c r="BT20" s="82"/>
      <c r="BU20" s="88" t="str">
        <f>IF(BT19="Yes","N/A",(IF(BT20="Yes",5,(IF(BT20="No",0,(IF(BT20="Unknown",0," ")))))))</f>
        <v>N/A</v>
      </c>
      <c r="BW20" s="82" t="s">
        <v>63</v>
      </c>
      <c r="BX20" s="88">
        <f>IF(BW19="Yes","N/A",(IF(BW20="Yes",5,(IF(BW20="No",0,(IF(BW20="Unknown",0," ")))))))</f>
        <v>0</v>
      </c>
      <c r="BZ20" s="82" t="s">
        <v>60</v>
      </c>
      <c r="CA20" s="88">
        <f>IF(BZ19="Yes","N/A",(IF(BZ20="Yes",5,(IF(BZ20="No",0,(IF(BZ20="Unknown",0," ")))))))</f>
        <v>0</v>
      </c>
      <c r="CC20" s="82"/>
      <c r="CD20" s="88" t="str">
        <f>IF(CC19="Yes","N/A",(IF(CC20="Yes",5,(IF(CC20="No",0,(IF(CC20="Unknown",0," ")))))))</f>
        <v>N/A</v>
      </c>
      <c r="CE20" s="147"/>
      <c r="CF20" s="82" t="s">
        <v>63</v>
      </c>
      <c r="CG20" s="88" t="str">
        <f>IF(CF19="Yes","N/A",(IF(CF20="Yes",5,(IF(CF20="No",0,(IF(CF20="Unknown",0," ")))))))</f>
        <v>N/A</v>
      </c>
      <c r="CH20" s="147"/>
      <c r="CI20" s="82" t="s">
        <v>63</v>
      </c>
      <c r="CJ20" s="88">
        <f>IF(CI19="Yes","N/A",(IF(CI20="Yes",5,(IF(CI20="No",0,(IF(CI20="Unknown",0," ")))))))</f>
        <v>0</v>
      </c>
      <c r="CL20" s="82" t="s">
        <v>63</v>
      </c>
      <c r="CM20" s="88">
        <f>IF(CL19="Yes","N/A",(IF(CL20="Yes",5,(IF(CL20="No",0,(IF(CL20="Unknown",0," ")))))))</f>
        <v>0</v>
      </c>
      <c r="CO20" s="82" t="s">
        <v>63</v>
      </c>
      <c r="CP20" s="88">
        <f>IF(CO19="Yes","N/A",(IF(CO20="Yes",5,(IF(CO20="No",0,(IF(CO20="Unknown",0," ")))))))</f>
        <v>0</v>
      </c>
    </row>
    <row r="21" spans="2:94">
      <c r="B21" s="104" t="s">
        <v>96</v>
      </c>
      <c r="C21" s="445" t="s">
        <v>166</v>
      </c>
      <c r="D21" s="446"/>
      <c r="E21" s="62"/>
      <c r="F21" s="105"/>
      <c r="G21" s="106"/>
      <c r="H21" s="191"/>
      <c r="I21" s="105"/>
      <c r="J21" s="106"/>
      <c r="K21" s="191"/>
      <c r="L21" s="105"/>
      <c r="M21" s="106"/>
      <c r="O21" s="105"/>
      <c r="P21" s="106"/>
      <c r="R21" s="105"/>
      <c r="S21" s="106"/>
      <c r="U21" s="105"/>
      <c r="V21" s="106"/>
      <c r="X21" s="105"/>
      <c r="Y21" s="106"/>
      <c r="AA21" s="105"/>
      <c r="AB21" s="106"/>
      <c r="AD21" s="105"/>
      <c r="AE21" s="106"/>
      <c r="AG21" s="105"/>
      <c r="AH21" s="106"/>
      <c r="AJ21" s="105"/>
      <c r="AK21" s="106"/>
      <c r="AM21" s="105"/>
      <c r="AN21" s="106"/>
      <c r="AO21" s="191"/>
      <c r="AP21" s="105"/>
      <c r="AQ21" s="106"/>
      <c r="AS21" s="105"/>
      <c r="AT21" s="106"/>
      <c r="AV21" s="105"/>
      <c r="AW21" s="106"/>
      <c r="AY21" s="105"/>
      <c r="AZ21" s="106"/>
      <c r="BB21" s="105"/>
      <c r="BC21" s="106"/>
      <c r="BE21" s="105"/>
      <c r="BF21" s="106"/>
      <c r="BH21" s="105"/>
      <c r="BI21" s="106"/>
      <c r="BK21" s="105"/>
      <c r="BL21" s="106"/>
      <c r="BM21" s="153"/>
      <c r="BN21" s="105"/>
      <c r="BO21" s="106"/>
      <c r="BP21" s="153"/>
      <c r="BQ21" s="105"/>
      <c r="BR21" s="106"/>
      <c r="BT21" s="105"/>
      <c r="BU21" s="106"/>
      <c r="BW21" s="105"/>
      <c r="BX21" s="106"/>
      <c r="BZ21" s="105"/>
      <c r="CA21" s="106"/>
      <c r="CC21" s="105"/>
      <c r="CD21" s="106"/>
      <c r="CE21" s="192"/>
      <c r="CF21" s="105"/>
      <c r="CG21" s="106"/>
      <c r="CH21" s="192"/>
      <c r="CI21" s="105"/>
      <c r="CJ21" s="106"/>
      <c r="CL21" s="105"/>
      <c r="CM21" s="106"/>
      <c r="CO21" s="105"/>
      <c r="CP21" s="106"/>
    </row>
    <row r="22" spans="2:94" ht="71.099999999999994" customHeight="1">
      <c r="B22" s="104"/>
      <c r="C22" s="67" t="s">
        <v>57</v>
      </c>
      <c r="D22" s="107" t="s">
        <v>167</v>
      </c>
      <c r="E22" s="62"/>
      <c r="F22" s="70" t="s">
        <v>168</v>
      </c>
      <c r="G22" s="75">
        <f>IF(F22="Staff specialize",10,(IF(F22="Staff do not specialize",0,0)))</f>
        <v>10</v>
      </c>
      <c r="H22" s="189"/>
      <c r="I22" s="70" t="s">
        <v>63</v>
      </c>
      <c r="J22" s="75">
        <f>IF(I22="Staff specialize",10,(IF(I22="Staff do not specialize",0,0)))</f>
        <v>0</v>
      </c>
      <c r="K22" s="189"/>
      <c r="L22" s="70" t="s">
        <v>63</v>
      </c>
      <c r="M22" s="75">
        <f>IF(L22="Staff specialize",10,(IF(L22="Staff do not specialize",0,0)))</f>
        <v>0</v>
      </c>
      <c r="O22" s="70" t="s">
        <v>169</v>
      </c>
      <c r="P22" s="75">
        <f>IF(O22="Staff specialize",10,(IF(O22="Staff do not specialize",0,0)))</f>
        <v>0</v>
      </c>
      <c r="R22" s="70" t="s">
        <v>63</v>
      </c>
      <c r="S22" s="75">
        <f>IF(R22="Staff specialize",10,(IF(R22="Staff do not specialize",0,0)))</f>
        <v>0</v>
      </c>
      <c r="U22" s="70" t="s">
        <v>63</v>
      </c>
      <c r="V22" s="75">
        <f>IF(U22="Staff specialize",10,(IF(U22="Staff do not specialize",0,0)))</f>
        <v>0</v>
      </c>
      <c r="X22" s="70" t="s">
        <v>63</v>
      </c>
      <c r="Y22" s="75">
        <f>IF(X22="Staff specialize",10,(IF(X22="Staff do not specialize",0,0)))</f>
        <v>0</v>
      </c>
      <c r="AA22" s="70" t="s">
        <v>169</v>
      </c>
      <c r="AB22" s="75">
        <f>IF(AA22="Staff specialize",10,(IF(AA22="Staff do not specialize",0,0)))</f>
        <v>0</v>
      </c>
      <c r="AD22" s="70" t="s">
        <v>63</v>
      </c>
      <c r="AE22" s="75">
        <f>IF(AD22="Staff specialize",10,(IF(AD22="Staff do not specialize",0,0)))</f>
        <v>0</v>
      </c>
      <c r="AG22" s="70" t="s">
        <v>63</v>
      </c>
      <c r="AH22" s="75">
        <f>IF(AG22="Staff specialize",10,(IF(AG22="Staff do not specialize",0,0)))</f>
        <v>0</v>
      </c>
      <c r="AJ22" s="70" t="s">
        <v>63</v>
      </c>
      <c r="AK22" s="75">
        <f>IF(AJ22="Staff specialize",10,(IF(AJ22="Staff do not specialize",0,0)))</f>
        <v>0</v>
      </c>
      <c r="AM22" s="70" t="s">
        <v>168</v>
      </c>
      <c r="AN22" s="75">
        <f>IF(AM22="Staff specialize",10,(IF(AM22="Staff do not specialize",0,0)))</f>
        <v>10</v>
      </c>
      <c r="AO22" s="189"/>
      <c r="AP22" s="70" t="s">
        <v>63</v>
      </c>
      <c r="AQ22" s="75">
        <f>IF(AP22="Staff specialize",10,(IF(AP22="Staff do not specialize",0,0)))</f>
        <v>0</v>
      </c>
      <c r="AS22" s="70" t="s">
        <v>63</v>
      </c>
      <c r="AT22" s="75">
        <f>IF(AS22="Staff specialize",10,(IF(AS22="Staff do not specialize",0,0)))</f>
        <v>0</v>
      </c>
      <c r="AV22" s="70" t="s">
        <v>169</v>
      </c>
      <c r="AW22" s="75">
        <f>IF(AV22="Staff specialize",10,(IF(AV22="Staff do not specialize",0,0)))</f>
        <v>0</v>
      </c>
      <c r="AY22" s="70" t="s">
        <v>63</v>
      </c>
      <c r="AZ22" s="75">
        <f>IF(AY22="Staff specialize",10,(IF(AY22="Staff do not specialize",0,0)))</f>
        <v>0</v>
      </c>
      <c r="BB22" s="70" t="s">
        <v>168</v>
      </c>
      <c r="BC22" s="71">
        <f>IF(BB22="Staff specialize",10,(IF(BB22="Staff do not specialize",0,0)))</f>
        <v>10</v>
      </c>
      <c r="BE22" s="70" t="s">
        <v>168</v>
      </c>
      <c r="BF22" s="71">
        <f>IF(BE22="Staff specialize",10,(IF(TQ22="Staff do not specialize",0,0)))</f>
        <v>10</v>
      </c>
      <c r="BH22" s="70" t="s">
        <v>63</v>
      </c>
      <c r="BI22" s="75">
        <f>IF(BH22="Staff specialize",10,(IF(BH22="Staff do not specialize",0,0)))</f>
        <v>0</v>
      </c>
      <c r="BK22" s="70" t="s">
        <v>63</v>
      </c>
      <c r="BL22" s="71">
        <f>IF(BK22="always",10,(IF(BK22="sometimes",5,(IF(BK22="rarely",0,IF(BK22="Unknown",0," "))))))</f>
        <v>0</v>
      </c>
      <c r="BM22" s="147"/>
      <c r="BN22" s="70" t="s">
        <v>63</v>
      </c>
      <c r="BO22" s="75">
        <f>IF(BN22="Staff specialize",10,(IF(BN22="Staff do not specialize",0,0)))</f>
        <v>0</v>
      </c>
      <c r="BP22" s="147"/>
      <c r="BQ22" s="70" t="s">
        <v>168</v>
      </c>
      <c r="BR22" s="75">
        <f>IF(BQ22="Staff specialize",10,(IF(BQ22="Staff do not specialize",0,0)))</f>
        <v>10</v>
      </c>
      <c r="BT22" s="70" t="s">
        <v>63</v>
      </c>
      <c r="BU22" s="75">
        <f>IF(BT22="Staff specialize",10,(IF(BT22="Staff do not specialize",0,0)))</f>
        <v>0</v>
      </c>
      <c r="BW22" s="70" t="s">
        <v>169</v>
      </c>
      <c r="BX22" s="75">
        <f>IF(BW22="Staff specialize",10,(IF(BW22="Staff do not specialize",0,0)))</f>
        <v>0</v>
      </c>
      <c r="BZ22" s="70" t="s">
        <v>63</v>
      </c>
      <c r="CA22" s="75">
        <f>IF(BZ22="Staff specialize",10,(IF(BZ22="Staff do not specialize",0,0)))</f>
        <v>0</v>
      </c>
      <c r="CC22" s="70" t="s">
        <v>63</v>
      </c>
      <c r="CD22" s="75">
        <f>IF(CC22="Staff specialize",10,(IF(CC22="Staff do not specialize",0,0)))</f>
        <v>0</v>
      </c>
      <c r="CE22" s="147"/>
      <c r="CF22" s="70" t="s">
        <v>168</v>
      </c>
      <c r="CG22" s="75">
        <f>IF(CF22="Staff specialize",10,(IF(CF22="Staff do not specialize",0,0)))</f>
        <v>10</v>
      </c>
      <c r="CH22" s="147"/>
      <c r="CI22" s="70" t="s">
        <v>169</v>
      </c>
      <c r="CJ22" s="75">
        <f>IF(CI22="Staff specialize",10,(IF(CI22="Staff do not specialize",0,0)))</f>
        <v>0</v>
      </c>
      <c r="CL22" s="70" t="s">
        <v>63</v>
      </c>
      <c r="CM22" s="75">
        <f>IF(CL22="Staff specialize",10,(IF(CL22="Staff do not specialize",0,0)))</f>
        <v>0</v>
      </c>
      <c r="CO22" s="70" t="s">
        <v>168</v>
      </c>
      <c r="CP22" s="75">
        <f>IF(CO22="Staff specialize",10,(IF(CO22="Staff do not specialize",0,0)))</f>
        <v>10</v>
      </c>
    </row>
    <row r="23" spans="2:94" ht="99" customHeight="1">
      <c r="B23" s="104"/>
      <c r="C23" s="67" t="s">
        <v>61</v>
      </c>
      <c r="D23" s="96" t="s">
        <v>170</v>
      </c>
      <c r="E23" s="97"/>
      <c r="F23" s="70" t="s">
        <v>63</v>
      </c>
      <c r="G23" s="71">
        <f>IF(F23="&gt; 5 years",10,(IF(F23="3-5 years",5,(IF(F23="&lt; 1 year",0,IF(F23="Unknown",0," "))))))</f>
        <v>0</v>
      </c>
      <c r="H23" s="189"/>
      <c r="I23" s="70" t="s">
        <v>63</v>
      </c>
      <c r="J23" s="71">
        <f>IF(I23="&gt; 5 years",10,(IF(I23="3-5 years",5,(IF(I23="&lt; 1 year",0,IF(I23="Unknown",0," "))))))</f>
        <v>0</v>
      </c>
      <c r="K23" s="189"/>
      <c r="L23" s="70" t="s">
        <v>63</v>
      </c>
      <c r="M23" s="71">
        <f>IF(L23="&gt; 5 years",10,(IF(L23="3-5 years",5,(IF(L23="&lt; 1 year",0,IF(L23="Unknown",0," "))))))</f>
        <v>0</v>
      </c>
      <c r="O23" s="70" t="s">
        <v>63</v>
      </c>
      <c r="P23" s="71">
        <f>IF(O23="&gt; 5 years",10,(IF(O23="3-5 years",5,(IF(O23="&lt; 1 year",0,IF(O23="Unknown",0," "))))))</f>
        <v>0</v>
      </c>
      <c r="R23" s="70" t="s">
        <v>63</v>
      </c>
      <c r="S23" s="71">
        <f>IF(R23="&gt; 5 years",10,(IF(R23="3-5 years",5,(IF(R23="&lt; 1 year",0,IF(R23="Unknown",0," "))))))</f>
        <v>0</v>
      </c>
      <c r="U23" s="70" t="s">
        <v>63</v>
      </c>
      <c r="V23" s="71">
        <f>IF(U23="&gt; 5 years",10,(IF(U23="3-5 years",5,(IF(U23="&lt; 1 year",0,IF(U23="Unknown",0," "))))))</f>
        <v>0</v>
      </c>
      <c r="X23" s="70" t="s">
        <v>63</v>
      </c>
      <c r="Y23" s="71">
        <f>IF(X23="&gt; 5 years",10,(IF(X23="3-5 years",5,(IF(X23="&lt; 1 year",0,IF(X23="Unknown",0," "))))))</f>
        <v>0</v>
      </c>
      <c r="AA23" s="70" t="s">
        <v>63</v>
      </c>
      <c r="AB23" s="71">
        <f>IF(AA23="&gt; 5 years",10,(IF(AA23="3-5 years",5,(IF(AA23="&lt; 1 year",0,IF(AA23="Unknown",0," "))))))</f>
        <v>0</v>
      </c>
      <c r="AD23" s="70" t="s">
        <v>63</v>
      </c>
      <c r="AE23" s="71">
        <f>IF(AD23="&gt; 5 years",10,(IF(AD23="3-5 years",5,(IF(AD23="&lt; 1 year",0,IF(AD23="Unknown",0," "))))))</f>
        <v>0</v>
      </c>
      <c r="AG23" s="70" t="s">
        <v>63</v>
      </c>
      <c r="AH23" s="71">
        <f>IF(AG23="&gt; 5 years",10,(IF(AG23="3-5 years",5,(IF(AG23="&lt; 1 year",0,IF(AG23="Unknown",0," "))))))</f>
        <v>0</v>
      </c>
      <c r="AJ23" s="70" t="s">
        <v>63</v>
      </c>
      <c r="AK23" s="71">
        <f>IF(AJ23="&gt; 5 years",10,(IF(AJ23="3-5 years",5,(IF(AJ23="&lt; 1 year",0,IF(AJ23="Unknown",0," "))))))</f>
        <v>0</v>
      </c>
      <c r="AM23" s="70" t="s">
        <v>147</v>
      </c>
      <c r="AN23" s="71">
        <f>IF(AM23="&gt; 5 years",10,(IF(AM23="3-5 years",5,(IF(AM23="&lt; 1 year",0,IF(AM23="Unknown",0," "))))))</f>
        <v>10</v>
      </c>
      <c r="AO23" s="189"/>
      <c r="AP23" s="70" t="s">
        <v>63</v>
      </c>
      <c r="AQ23" s="71">
        <f>IF(AP23="&gt; 5 years",10,(IF(AP23="3-5 years",5,(IF(AP23="&lt; 1 year",0,IF(AP23="Unknown",0," "))))))</f>
        <v>0</v>
      </c>
      <c r="AS23" s="70" t="s">
        <v>63</v>
      </c>
      <c r="AT23" s="71">
        <f>IF(AS23="&gt; 5 years",10,(IF(AS23="3-5 years",5,(IF(AS23="&lt; 1 year",0,IF(AS23="Unknown",0," "))))))</f>
        <v>0</v>
      </c>
      <c r="AV23" s="70" t="s">
        <v>63</v>
      </c>
      <c r="AW23" s="71">
        <f>IF(AV23="&gt; 5 years",10,(IF(AV23="3-5 years",5,(IF(AV23="&lt; 1 year",0,IF(AV23="Unknown",0," "))))))</f>
        <v>0</v>
      </c>
      <c r="AY23" s="70" t="s">
        <v>63</v>
      </c>
      <c r="AZ23" s="71">
        <f>IF(AY23="&gt; 5 years",10,(IF(AY23="3-5 years",5,(IF(AY23="&lt; 1 year",0,IF(AY23="Unknown",0," "))))))</f>
        <v>0</v>
      </c>
      <c r="BB23" s="70" t="s">
        <v>63</v>
      </c>
      <c r="BC23" s="71">
        <f>IF(BB23="&gt; 5 years",10,(IF(BB23="3-5 years",5,(IF(BB23="&lt; 1 year",0,IF(BB23="Unknown",0," "))))))</f>
        <v>0</v>
      </c>
      <c r="BE23" s="70" t="s">
        <v>63</v>
      </c>
      <c r="BF23" s="71">
        <f>IF(BE23="&gt; 5 years",10,(IF(BE23="3-5 years",5,(IF(BE23="&lt; 1 year",0,IF(BE23="Unknown",0," "))))))</f>
        <v>0</v>
      </c>
      <c r="BH23" s="70" t="s">
        <v>63</v>
      </c>
      <c r="BI23" s="71">
        <f>IF(BH23="&gt; 5 years",10,(IF(BH23="3-5 years",5,(IF(BH23="&lt; 1 year",0,IF(BH23="Unknown",0," "))))))</f>
        <v>0</v>
      </c>
      <c r="BK23" s="70" t="s">
        <v>63</v>
      </c>
      <c r="BL23" s="71">
        <f>IF(BK23="&gt; 5 years",10,(IF(BK23="3-5 years",5,(IF(BK23="&lt; 1 year",0,IF(BK23="Unknown",0," "))))))</f>
        <v>0</v>
      </c>
      <c r="BM23" s="147"/>
      <c r="BN23" s="70" t="s">
        <v>63</v>
      </c>
      <c r="BO23" s="71">
        <f>IF(BN23="&gt; 5 years",10,(IF(BN23="3-5 years",5,(IF(BN23="&lt; 1 year",0,IF(BN23="Unknown",0," "))))))</f>
        <v>0</v>
      </c>
      <c r="BP23" s="147"/>
      <c r="BQ23" s="70" t="s">
        <v>63</v>
      </c>
      <c r="BR23" s="71">
        <f>IF(BQ23="&gt; 5 years",10,(IF(BQ23="3-5 years",5,(IF(BQ23="&lt; 1 year",0,IF(BQ23="Unknown",0," "))))))</f>
        <v>0</v>
      </c>
      <c r="BT23" s="70" t="s">
        <v>63</v>
      </c>
      <c r="BU23" s="71">
        <f>IF(BT23="&gt; 5 years",10,(IF(BT23="3-5 years",5,(IF(BT23="&lt; 1 year",0,IF(BT23="Unknown",0," "))))))</f>
        <v>0</v>
      </c>
      <c r="BW23" s="70" t="s">
        <v>63</v>
      </c>
      <c r="BX23" s="71">
        <f>IF(BW23="&gt; 5 years",10,(IF(BW23="3-5 years",5,(IF(BW23="&lt; 1 year",0,IF(BW23="Unknown",0," "))))))</f>
        <v>0</v>
      </c>
      <c r="BZ23" s="70" t="s">
        <v>63</v>
      </c>
      <c r="CA23" s="71">
        <f>IF(BZ23="&gt; 5 years",10,(IF(BZ23="3-5 years",5,(IF(BZ23="&lt; 1 year",0,IF(BZ23="Unknown",0," "))))))</f>
        <v>0</v>
      </c>
      <c r="CC23" s="70" t="s">
        <v>63</v>
      </c>
      <c r="CD23" s="71">
        <f>IF(CC23="&gt; 5 years",10,(IF(CC23="3-5 years",5,(IF(CC23="&lt; 1 year",0,IF(CC23="Unknown",0," "))))))</f>
        <v>0</v>
      </c>
      <c r="CE23" s="147"/>
      <c r="CF23" s="70" t="s">
        <v>63</v>
      </c>
      <c r="CG23" s="71">
        <f>IF(CF23="&gt; 5 years",10,(IF(CF23="3-5 years",5,(IF(CF23="&lt; 1 year",0,IF(CF23="Unknown",0," "))))))</f>
        <v>0</v>
      </c>
      <c r="CH23" s="147"/>
      <c r="CI23" s="70" t="s">
        <v>63</v>
      </c>
      <c r="CJ23" s="71">
        <f>IF(CI23="&gt; 5 years",10,(IF(CI23="3-5 years",5,(IF(CI23="&lt; 1 year",0,IF(CI23="Unknown",0," "))))))</f>
        <v>0</v>
      </c>
      <c r="CL23" s="70" t="s">
        <v>63</v>
      </c>
      <c r="CM23" s="71">
        <f>IF(CL23="&gt; 5 years",10,(IF(CL23="3-5 years",5,(IF(CL23="&lt; 1 year",0,IF(CL23="Unknown",0," "))))))</f>
        <v>0</v>
      </c>
      <c r="CO23" s="70" t="s">
        <v>63</v>
      </c>
      <c r="CP23" s="71">
        <f>IF(CO23="&gt; 5 years",10,(IF(CO23="3-5 years",5,(IF(CO23="&lt; 1 year",0,IF(CO23="Unknown",0," "))))))</f>
        <v>0</v>
      </c>
    </row>
    <row r="24" spans="2:94" ht="66" customHeight="1" thickBot="1">
      <c r="B24" s="94"/>
      <c r="C24" s="95" t="s">
        <v>64</v>
      </c>
      <c r="D24" s="108" t="s">
        <v>171</v>
      </c>
      <c r="E24" s="97"/>
      <c r="F24" s="109" t="s">
        <v>63</v>
      </c>
      <c r="G24" s="110">
        <f>IF(F24="Yes",10,(IF(F24="No",0,(IF(F24="Unknown",0," ")))))</f>
        <v>0</v>
      </c>
      <c r="H24" s="189"/>
      <c r="I24" s="109" t="s">
        <v>59</v>
      </c>
      <c r="J24" s="110">
        <f>IF(I24="Yes",10,(IF(I24="No",0,(IF(I24="Unknown",0," ")))))</f>
        <v>10</v>
      </c>
      <c r="K24" s="189"/>
      <c r="L24" s="109" t="s">
        <v>59</v>
      </c>
      <c r="M24" s="110">
        <f>IF(L24="Yes",10,(IF(L24="No",0,(IF(L24="Unknown",0," ")))))</f>
        <v>10</v>
      </c>
      <c r="O24" s="109" t="s">
        <v>63</v>
      </c>
      <c r="P24" s="110">
        <f>IF(O24="Yes",10,(IF(O24="No",0,(IF(O24="Unknown",0," ")))))</f>
        <v>0</v>
      </c>
      <c r="R24" s="109" t="s">
        <v>63</v>
      </c>
      <c r="S24" s="110">
        <f>IF(R24="Yes",10,(IF(R24="No",0,(IF(R24="Unknown",0," ")))))</f>
        <v>0</v>
      </c>
      <c r="U24" s="109" t="s">
        <v>63</v>
      </c>
      <c r="V24" s="110">
        <f>IF(U24="Yes",10,(IF(U24="No",0,(IF(U24="Unknown",0," ")))))</f>
        <v>0</v>
      </c>
      <c r="X24" s="109" t="s">
        <v>59</v>
      </c>
      <c r="Y24" s="110">
        <f>IF(X24="Yes",10,(IF(X24="No",0,(IF(X24="Unknown",0," ")))))</f>
        <v>10</v>
      </c>
      <c r="AA24" s="109" t="s">
        <v>63</v>
      </c>
      <c r="AB24" s="110">
        <f>IF(AA24="Yes",10,(IF(AA24="No",0,(IF(AA24="Unknown",0," ")))))</f>
        <v>0</v>
      </c>
      <c r="AD24" s="109" t="s">
        <v>59</v>
      </c>
      <c r="AE24" s="110">
        <f>IF(AD24="Yes",10,(IF(AD24="No",0,(IF(AD24="Unknown",0," ")))))</f>
        <v>10</v>
      </c>
      <c r="AG24" s="109" t="s">
        <v>59</v>
      </c>
      <c r="AH24" s="110">
        <f>IF(AG24="Yes",10,(IF(AG24="No",0,(IF(AG24="Unknown",0," ")))))</f>
        <v>10</v>
      </c>
      <c r="AJ24" s="109" t="s">
        <v>63</v>
      </c>
      <c r="AK24" s="110">
        <f>IF(AJ24="Yes",10,(IF(AJ24="No",0,(IF(AJ24="Unknown",0," ")))))</f>
        <v>0</v>
      </c>
      <c r="AM24" s="109" t="s">
        <v>63</v>
      </c>
      <c r="AN24" s="110">
        <f>IF(AM24="Yes",10,(IF(AM24="No",0,(IF(AM24="Unknown",0," ")))))</f>
        <v>0</v>
      </c>
      <c r="AO24" s="189"/>
      <c r="AP24" s="109" t="s">
        <v>63</v>
      </c>
      <c r="AQ24" s="110">
        <f>IF(AP24="Yes",10,(IF(AP24="No",0,(IF(AP24="Unknown",0," ")))))</f>
        <v>0</v>
      </c>
      <c r="AS24" s="109" t="s">
        <v>63</v>
      </c>
      <c r="AT24" s="110">
        <f>IF(AS24="Yes",10,(IF(AS24="No",0,(IF(AS24="Unknown",0," ")))))</f>
        <v>0</v>
      </c>
      <c r="AV24" s="109" t="s">
        <v>63</v>
      </c>
      <c r="AW24" s="110">
        <f>IF(AV24="Yes",10,(IF(AV24="No",0,(IF(AV24="Unknown",0," ")))))</f>
        <v>0</v>
      </c>
      <c r="AY24" s="109" t="s">
        <v>59</v>
      </c>
      <c r="AZ24" s="110">
        <f>IF(AY24="Yes",10,(IF(AY24="No",0,(IF(AY24="Unknown",0," ")))))</f>
        <v>10</v>
      </c>
      <c r="BB24" s="109" t="s">
        <v>63</v>
      </c>
      <c r="BC24" s="110">
        <f>IF(BB24="Yes",10,(IF(BB24="No",0,(IF(BB24="Unknown",0," ")))))</f>
        <v>0</v>
      </c>
      <c r="BE24" s="109" t="s">
        <v>63</v>
      </c>
      <c r="BF24" s="110">
        <f>IF(BE24="Yes",10,(IF(BE24="No",0,(IF(BE24="Unknown",0," ")))))</f>
        <v>0</v>
      </c>
      <c r="BH24" s="109" t="s">
        <v>59</v>
      </c>
      <c r="BI24" s="110">
        <f>IF(BH24="Yes",10,(IF(BH24="No",0,(IF(BH24="Unknown",0," ")))))</f>
        <v>10</v>
      </c>
      <c r="BK24" s="109" t="s">
        <v>63</v>
      </c>
      <c r="BL24" s="110">
        <f>IF(BK24="Yes",10,(IF(BK24="No",0,(IF(BK24="Unknown",0," ")))))</f>
        <v>0</v>
      </c>
      <c r="BM24" s="147"/>
      <c r="BN24" s="109" t="s">
        <v>63</v>
      </c>
      <c r="BO24" s="110">
        <f>IF(BN24="Yes",10,(IF(BN24="No",0,(IF(BN24="Unknown",0," ")))))</f>
        <v>0</v>
      </c>
      <c r="BP24" s="147"/>
      <c r="BQ24" s="109" t="s">
        <v>63</v>
      </c>
      <c r="BR24" s="110">
        <f>IF(BQ24="Yes",10,(IF(BQ24="No",0,(IF(BQ24="Unknown",0," ")))))</f>
        <v>0</v>
      </c>
      <c r="BT24" s="109" t="s">
        <v>59</v>
      </c>
      <c r="BU24" s="110">
        <f>IF(BT24="Yes",10,(IF(BT24="No",0,(IF(BT24="Unknown",0," ")))))</f>
        <v>10</v>
      </c>
      <c r="BW24" s="109" t="s">
        <v>63</v>
      </c>
      <c r="BX24" s="110">
        <f>IF(BW24="Yes",10,(IF(BW24="No",0,(IF(BW24="Unknown",0," ")))))</f>
        <v>0</v>
      </c>
      <c r="BZ24" s="109" t="s">
        <v>59</v>
      </c>
      <c r="CA24" s="110">
        <f>IF(BZ24="Yes",10,(IF(BZ24="No",0,(IF(BZ24="Unknown",0," ")))))</f>
        <v>10</v>
      </c>
      <c r="CC24" s="109" t="s">
        <v>59</v>
      </c>
      <c r="CD24" s="110">
        <f>IF(CC24="Yes",10,(IF(CC24="No",0,(IF(CC24="Unknown",0," ")))))</f>
        <v>10</v>
      </c>
      <c r="CE24" s="147"/>
      <c r="CF24" s="109" t="s">
        <v>63</v>
      </c>
      <c r="CG24" s="110">
        <f>IF(CF24="Yes",10,(IF(CF24="No",0,(IF(CF24="Unknown",0," ")))))</f>
        <v>0</v>
      </c>
      <c r="CH24" s="147"/>
      <c r="CI24" s="109" t="s">
        <v>63</v>
      </c>
      <c r="CJ24" s="110">
        <f>IF(CI24="Yes",10,(IF(CI24="No",0,(IF(CI24="Unknown",0," ")))))</f>
        <v>0</v>
      </c>
      <c r="CL24" s="109" t="s">
        <v>59</v>
      </c>
      <c r="CM24" s="110">
        <f>IF(CL24="Yes",10,(IF(CL24="No",0,(IF(CL24="Unknown",0," ")))))</f>
        <v>10</v>
      </c>
      <c r="CO24" s="109" t="s">
        <v>63</v>
      </c>
      <c r="CP24" s="110">
        <f>IF(CO24="Yes",10,(IF(CO24="No",0,(IF(CO24="Unknown",0," ")))))</f>
        <v>0</v>
      </c>
    </row>
    <row r="25" spans="2:94" ht="16.149999999999999" thickBot="1">
      <c r="B25" s="111"/>
      <c r="C25" s="62"/>
      <c r="D25" s="62"/>
      <c r="E25" s="62"/>
      <c r="F25" s="62"/>
      <c r="G25" s="62"/>
      <c r="H25" s="62"/>
      <c r="I25" s="62"/>
      <c r="J25" s="62"/>
      <c r="K25" s="62"/>
      <c r="L25" s="62"/>
      <c r="M25" s="62"/>
      <c r="O25" s="62"/>
      <c r="P25" s="62"/>
      <c r="R25" s="62"/>
      <c r="S25" s="62"/>
      <c r="U25" s="62"/>
      <c r="V25" s="62"/>
      <c r="X25" s="62"/>
      <c r="Y25" s="62"/>
      <c r="AA25" s="62"/>
      <c r="AB25" s="62"/>
      <c r="AD25" s="62"/>
      <c r="AE25" s="62"/>
      <c r="AG25" s="62"/>
      <c r="AH25" s="62"/>
      <c r="AJ25" s="62"/>
      <c r="AK25" s="62"/>
      <c r="AM25" s="62"/>
      <c r="AN25" s="62"/>
      <c r="AO25" s="62"/>
      <c r="AP25" s="62"/>
      <c r="AQ25" s="62"/>
      <c r="AS25" s="62"/>
      <c r="AT25" s="62"/>
      <c r="AV25" s="62"/>
      <c r="AW25" s="62"/>
      <c r="AY25" s="62"/>
      <c r="AZ25" s="62"/>
      <c r="BB25" s="62"/>
      <c r="BC25" s="62"/>
      <c r="BE25" s="62"/>
      <c r="BF25" s="62"/>
      <c r="BH25" s="62"/>
      <c r="BI25" s="62"/>
      <c r="BK25" s="62"/>
      <c r="BL25" s="62"/>
      <c r="BM25" s="147"/>
      <c r="BN25" s="62"/>
      <c r="BO25" s="62"/>
      <c r="BP25" s="147"/>
      <c r="BQ25" s="62"/>
      <c r="BR25" s="62"/>
      <c r="BT25" s="62"/>
      <c r="BU25" s="62"/>
      <c r="BW25" s="62"/>
      <c r="BX25" s="62"/>
      <c r="BZ25" s="62"/>
      <c r="CA25" s="62"/>
      <c r="CC25" s="62"/>
      <c r="CD25" s="62"/>
      <c r="CE25" s="153"/>
      <c r="CF25" s="62"/>
      <c r="CG25" s="62"/>
      <c r="CH25" s="153"/>
      <c r="CI25" s="62"/>
      <c r="CJ25" s="62"/>
      <c r="CL25" s="62"/>
      <c r="CM25" s="62"/>
      <c r="CO25" s="62"/>
      <c r="CP25" s="62"/>
    </row>
    <row r="26" spans="2:94" ht="16.149999999999999" thickBot="1">
      <c r="B26" s="62"/>
      <c r="C26" s="62"/>
      <c r="D26" s="62"/>
      <c r="E26" s="62"/>
      <c r="F26" s="112" t="s">
        <v>107</v>
      </c>
      <c r="G26" s="113">
        <f>SUM(G7:G24)</f>
        <v>25</v>
      </c>
      <c r="H26" s="193"/>
      <c r="I26" s="112" t="s">
        <v>107</v>
      </c>
      <c r="J26" s="113">
        <f>SUM(J7:J24)</f>
        <v>25</v>
      </c>
      <c r="K26" s="193"/>
      <c r="L26" s="112" t="s">
        <v>107</v>
      </c>
      <c r="M26" s="113">
        <f>SUM(M7:M24)</f>
        <v>55</v>
      </c>
      <c r="O26" s="112" t="s">
        <v>107</v>
      </c>
      <c r="P26" s="113">
        <f>SUM(P7:P24)</f>
        <v>25</v>
      </c>
      <c r="R26" s="112" t="s">
        <v>107</v>
      </c>
      <c r="S26" s="113">
        <f>SUM(S7:S24)</f>
        <v>45</v>
      </c>
      <c r="U26" s="112" t="s">
        <v>107</v>
      </c>
      <c r="V26" s="113">
        <f>SUM(V7:V24)</f>
        <v>10</v>
      </c>
      <c r="X26" s="112" t="s">
        <v>107</v>
      </c>
      <c r="Y26" s="113">
        <f>SUM(Y7:Y24)</f>
        <v>40</v>
      </c>
      <c r="AA26" s="112" t="s">
        <v>107</v>
      </c>
      <c r="AB26" s="113">
        <f>SUM(AB7:AB24)</f>
        <v>0</v>
      </c>
      <c r="AD26" s="112" t="s">
        <v>107</v>
      </c>
      <c r="AE26" s="113">
        <f>SUM(AE7:AE24)</f>
        <v>45</v>
      </c>
      <c r="AG26" s="112" t="s">
        <v>107</v>
      </c>
      <c r="AH26" s="113">
        <f>SUM(AH7:AH24)</f>
        <v>30</v>
      </c>
      <c r="AJ26" s="112" t="s">
        <v>107</v>
      </c>
      <c r="AK26" s="113">
        <f>SUM(AK7:AK24)</f>
        <v>30</v>
      </c>
      <c r="AM26" s="112" t="s">
        <v>107</v>
      </c>
      <c r="AN26" s="113">
        <f>SUM(AN7:AN24)</f>
        <v>75</v>
      </c>
      <c r="AO26" s="193"/>
      <c r="AP26" s="112" t="s">
        <v>107</v>
      </c>
      <c r="AQ26" s="113">
        <f>SUM(AQ7:AQ24)</f>
        <v>45</v>
      </c>
      <c r="AS26" s="112" t="s">
        <v>107</v>
      </c>
      <c r="AT26" s="113">
        <f>SUM(AT7:AT24)</f>
        <v>50</v>
      </c>
      <c r="AV26" s="112" t="s">
        <v>107</v>
      </c>
      <c r="AW26" s="113">
        <f>SUM(AW7:AW24)</f>
        <v>30</v>
      </c>
      <c r="AY26" s="112" t="s">
        <v>107</v>
      </c>
      <c r="AZ26" s="113">
        <f>SUM(AZ7:AZ24)</f>
        <v>70</v>
      </c>
      <c r="BB26" s="112" t="s">
        <v>107</v>
      </c>
      <c r="BC26" s="113">
        <f>SUM(BC7:BC24)</f>
        <v>25</v>
      </c>
      <c r="BE26" s="112" t="s">
        <v>107</v>
      </c>
      <c r="BF26" s="113">
        <f>SUM(BF7:BF24)</f>
        <v>25</v>
      </c>
      <c r="BH26" s="112" t="s">
        <v>107</v>
      </c>
      <c r="BI26" s="113">
        <f>SUM(BI7:BI24)</f>
        <v>45</v>
      </c>
      <c r="BK26" s="112" t="s">
        <v>107</v>
      </c>
      <c r="BL26" s="113">
        <f>SUM(BL7:BL24)</f>
        <v>30</v>
      </c>
      <c r="BM26" s="147"/>
      <c r="BN26" s="112" t="s">
        <v>107</v>
      </c>
      <c r="BO26" s="113">
        <f>SUM(BO7:BO24)</f>
        <v>30</v>
      </c>
      <c r="BP26" s="147"/>
      <c r="BQ26" s="112" t="s">
        <v>107</v>
      </c>
      <c r="BR26" s="113">
        <f>SUM(BR7:BR24)</f>
        <v>55</v>
      </c>
      <c r="BT26" s="112" t="s">
        <v>107</v>
      </c>
      <c r="BU26" s="113">
        <f>SUM(BU7:BU24)</f>
        <v>75</v>
      </c>
      <c r="BW26" s="112" t="s">
        <v>107</v>
      </c>
      <c r="BX26" s="113">
        <f>SUM(BX7:BX24)</f>
        <v>30</v>
      </c>
      <c r="BZ26" s="112" t="s">
        <v>107</v>
      </c>
      <c r="CA26" s="113">
        <f>SUM(CA7:CA24)</f>
        <v>25</v>
      </c>
      <c r="CC26" s="112" t="s">
        <v>107</v>
      </c>
      <c r="CD26" s="113">
        <f>SUM(CD7:CD24)</f>
        <v>65</v>
      </c>
      <c r="CE26" s="30"/>
      <c r="CF26" s="112" t="s">
        <v>107</v>
      </c>
      <c r="CG26" s="113">
        <f>SUM(CG7:CG24)</f>
        <v>55</v>
      </c>
      <c r="CH26" s="30"/>
      <c r="CI26" s="112" t="s">
        <v>107</v>
      </c>
      <c r="CJ26" s="113">
        <f>SUM(CJ7:CJ24)</f>
        <v>30</v>
      </c>
      <c r="CL26" s="112" t="s">
        <v>107</v>
      </c>
      <c r="CM26" s="113">
        <f>SUM(CM7:CM24)</f>
        <v>35</v>
      </c>
      <c r="CO26" s="112" t="s">
        <v>107</v>
      </c>
      <c r="CP26" s="113">
        <f>SUM(CP7:CP24)</f>
        <v>45</v>
      </c>
    </row>
    <row r="27" spans="2:94">
      <c r="B27" s="62"/>
      <c r="C27" s="62"/>
      <c r="D27" s="62"/>
      <c r="E27" s="62"/>
      <c r="F27" s="62"/>
      <c r="G27" s="62"/>
      <c r="H27" s="62"/>
      <c r="I27" s="62"/>
      <c r="J27" s="62"/>
      <c r="K27" s="62"/>
      <c r="L27" s="62"/>
      <c r="M27" s="62"/>
      <c r="O27" s="62"/>
      <c r="P27" s="62"/>
      <c r="R27" s="62"/>
      <c r="S27" s="62"/>
      <c r="U27" s="62"/>
      <c r="V27" s="62"/>
      <c r="X27" s="62"/>
      <c r="Y27" s="62"/>
      <c r="AA27" s="62"/>
      <c r="AB27" s="62"/>
      <c r="AD27" s="62"/>
      <c r="AE27" s="62"/>
      <c r="AG27" s="62"/>
      <c r="AH27" s="62"/>
      <c r="AJ27" s="62"/>
      <c r="AK27" s="62"/>
      <c r="AM27" s="62"/>
      <c r="AN27" s="62"/>
      <c r="AO27" s="62"/>
      <c r="AP27" s="62"/>
      <c r="AQ27" s="62"/>
      <c r="AS27" s="62"/>
      <c r="AT27" s="62"/>
      <c r="AV27" s="62"/>
      <c r="AW27" s="62"/>
      <c r="AY27" s="62"/>
      <c r="AZ27" s="62"/>
      <c r="BE27" s="62"/>
      <c r="BF27" s="62"/>
      <c r="BH27" s="62"/>
      <c r="BI27" s="62"/>
      <c r="BK27" s="62"/>
      <c r="BL27" s="62"/>
      <c r="BM27" s="153"/>
      <c r="BN27" s="62"/>
      <c r="BO27" s="62"/>
      <c r="BP27" s="153"/>
      <c r="BQ27" s="62"/>
      <c r="BR27" s="62"/>
      <c r="BT27" s="62"/>
      <c r="BU27" s="62"/>
      <c r="BW27" s="62"/>
      <c r="BX27" s="62"/>
      <c r="BZ27" s="62"/>
      <c r="CA27" s="62"/>
      <c r="CC27" s="62"/>
      <c r="CD27" s="62"/>
      <c r="CE27" s="153"/>
      <c r="CF27" s="62"/>
      <c r="CG27" s="62"/>
      <c r="CH27" s="153"/>
      <c r="CL27" s="62"/>
      <c r="CM27" s="62"/>
    </row>
    <row r="28" spans="2:94">
      <c r="B28" s="62"/>
      <c r="C28" s="62"/>
      <c r="D28" s="62"/>
      <c r="E28" s="62"/>
      <c r="F28" s="415" t="s">
        <v>108</v>
      </c>
      <c r="G28" s="415"/>
      <c r="H28" s="187"/>
      <c r="I28" s="415" t="s">
        <v>108</v>
      </c>
      <c r="J28" s="415"/>
      <c r="K28" s="187"/>
      <c r="L28" s="415" t="s">
        <v>108</v>
      </c>
      <c r="M28" s="415"/>
      <c r="O28" s="415" t="s">
        <v>108</v>
      </c>
      <c r="P28" s="415"/>
      <c r="R28" s="415" t="s">
        <v>108</v>
      </c>
      <c r="S28" s="415"/>
      <c r="U28" s="415" t="s">
        <v>108</v>
      </c>
      <c r="V28" s="415"/>
      <c r="X28" s="415" t="s">
        <v>108</v>
      </c>
      <c r="Y28" s="415"/>
      <c r="AA28" s="415" t="s">
        <v>108</v>
      </c>
      <c r="AB28" s="415"/>
      <c r="AD28" s="415" t="s">
        <v>108</v>
      </c>
      <c r="AE28" s="415"/>
      <c r="AG28" s="415" t="s">
        <v>108</v>
      </c>
      <c r="AH28" s="415"/>
      <c r="AJ28" s="415" t="s">
        <v>108</v>
      </c>
      <c r="AK28" s="415"/>
      <c r="AM28" s="415" t="s">
        <v>108</v>
      </c>
      <c r="AN28" s="415"/>
      <c r="AO28" s="187"/>
      <c r="AP28" s="415" t="s">
        <v>108</v>
      </c>
      <c r="AQ28" s="415"/>
      <c r="AS28" s="415" t="s">
        <v>108</v>
      </c>
      <c r="AT28" s="415"/>
      <c r="AV28" s="415" t="s">
        <v>108</v>
      </c>
      <c r="AW28" s="415"/>
      <c r="AY28" s="415" t="s">
        <v>108</v>
      </c>
      <c r="AZ28" s="415"/>
      <c r="BB28" s="415" t="s">
        <v>108</v>
      </c>
      <c r="BC28" s="415"/>
      <c r="BE28" s="415" t="s">
        <v>108</v>
      </c>
      <c r="BF28" s="415"/>
      <c r="BH28" s="415" t="s">
        <v>108</v>
      </c>
      <c r="BI28" s="415"/>
      <c r="BK28" s="415" t="s">
        <v>108</v>
      </c>
      <c r="BL28" s="415"/>
      <c r="BM28" s="30"/>
      <c r="BN28" s="415" t="s">
        <v>108</v>
      </c>
      <c r="BO28" s="415"/>
      <c r="BP28" s="30"/>
      <c r="BQ28" s="415" t="s">
        <v>108</v>
      </c>
      <c r="BR28" s="415"/>
      <c r="BT28" s="415" t="s">
        <v>108</v>
      </c>
      <c r="BU28" s="415"/>
      <c r="BW28" s="415" t="s">
        <v>108</v>
      </c>
      <c r="BX28" s="415"/>
      <c r="BZ28" s="415" t="s">
        <v>108</v>
      </c>
      <c r="CA28" s="415"/>
      <c r="CC28" s="415" t="s">
        <v>108</v>
      </c>
      <c r="CD28" s="415"/>
      <c r="CE28" s="190"/>
      <c r="CF28" s="415" t="s">
        <v>108</v>
      </c>
      <c r="CG28" s="415"/>
      <c r="CH28" s="190"/>
      <c r="CI28" s="415" t="s">
        <v>108</v>
      </c>
      <c r="CJ28" s="415"/>
      <c r="CL28" s="415" t="s">
        <v>108</v>
      </c>
      <c r="CM28" s="415"/>
      <c r="CO28" s="415" t="s">
        <v>108</v>
      </c>
      <c r="CP28" s="415"/>
    </row>
    <row r="29" spans="2:94">
      <c r="BM29" s="153"/>
      <c r="BN29" s="62"/>
      <c r="BO29" s="62"/>
      <c r="BP29" s="153"/>
      <c r="BQ29" s="153"/>
      <c r="BR29" s="153"/>
    </row>
    <row r="30" spans="2:94">
      <c r="BM30" s="190"/>
      <c r="BN30" s="190"/>
      <c r="BO30" s="190"/>
      <c r="BP30" s="190"/>
      <c r="BQ30" s="190"/>
      <c r="BR30" s="190"/>
    </row>
  </sheetData>
  <sheetProtection algorithmName="SHA-512" hashValue="P7CM4duCeevYPz3iaj2LBrr9R3Wc/Di15cy30sR3OQB5C2ej1Ub4S4Jv/ddnRl/N9OejcwgdoX0MRFSrp9qHKw==" saltValue="+v+OQygmQZ5Q6RYhI70QIQ==" spinCount="100000" sheet="1" objects="1" scenarios="1"/>
  <mergeCells count="67">
    <mergeCell ref="AJ28:AK28"/>
    <mergeCell ref="AY28:AZ28"/>
    <mergeCell ref="BB28:BC28"/>
    <mergeCell ref="B2:D2"/>
    <mergeCell ref="L4:M5"/>
    <mergeCell ref="O4:P5"/>
    <mergeCell ref="O28:P28"/>
    <mergeCell ref="I4:J5"/>
    <mergeCell ref="I28:J28"/>
    <mergeCell ref="L28:M28"/>
    <mergeCell ref="B4:C5"/>
    <mergeCell ref="F4:G5"/>
    <mergeCell ref="C6:D6"/>
    <mergeCell ref="C9:D9"/>
    <mergeCell ref="C14:D14"/>
    <mergeCell ref="C18:D18"/>
    <mergeCell ref="X4:Y5"/>
    <mergeCell ref="X28:Y28"/>
    <mergeCell ref="AD4:AE5"/>
    <mergeCell ref="AD28:AE28"/>
    <mergeCell ref="R4:S5"/>
    <mergeCell ref="U4:V5"/>
    <mergeCell ref="U28:V28"/>
    <mergeCell ref="AA4:AB5"/>
    <mergeCell ref="AA28:AB28"/>
    <mergeCell ref="R28:S28"/>
    <mergeCell ref="C21:D21"/>
    <mergeCell ref="F28:G28"/>
    <mergeCell ref="AV4:AW5"/>
    <mergeCell ref="AV28:AW28"/>
    <mergeCell ref="BE4:BF5"/>
    <mergeCell ref="BE28:BF28"/>
    <mergeCell ref="AG4:AH5"/>
    <mergeCell ref="AG28:AH28"/>
    <mergeCell ref="AM4:AN5"/>
    <mergeCell ref="AM28:AN28"/>
    <mergeCell ref="AY4:AZ5"/>
    <mergeCell ref="BB4:BC5"/>
    <mergeCell ref="AJ4:AK5"/>
    <mergeCell ref="AS4:AT5"/>
    <mergeCell ref="AS28:AT28"/>
    <mergeCell ref="AP4:AQ5"/>
    <mergeCell ref="AP28:AQ28"/>
    <mergeCell ref="CC4:CD5"/>
    <mergeCell ref="CC28:CD28"/>
    <mergeCell ref="BH4:BI5"/>
    <mergeCell ref="BH28:BI28"/>
    <mergeCell ref="BT4:BU5"/>
    <mergeCell ref="BT28:BU28"/>
    <mergeCell ref="BK4:BL5"/>
    <mergeCell ref="BK28:BL28"/>
    <mergeCell ref="BW4:BX5"/>
    <mergeCell ref="BW28:BX28"/>
    <mergeCell ref="BZ4:CA5"/>
    <mergeCell ref="BZ28:CA28"/>
    <mergeCell ref="BN4:BO5"/>
    <mergeCell ref="BN28:BO28"/>
    <mergeCell ref="BQ4:BR5"/>
    <mergeCell ref="BQ28:BR28"/>
    <mergeCell ref="CI4:CJ5"/>
    <mergeCell ref="CO4:CP5"/>
    <mergeCell ref="CI28:CJ28"/>
    <mergeCell ref="CO28:CP28"/>
    <mergeCell ref="CL4:CM5"/>
    <mergeCell ref="CL28:CM28"/>
    <mergeCell ref="CF4:CG5"/>
    <mergeCell ref="CF28:CG28"/>
  </mergeCells>
  <dataValidations count="7">
    <dataValidation type="list" allowBlank="1" showInputMessage="1" showErrorMessage="1" sqref="BQ16 F16 U16 O16 AJ16 I16 L16 X16 AD16 AG16 AM16 AY16 BT16 AV16 BE16 BH16 BK16 BW16 BZ16 CC16 CL16 BB16 CI16 CO16 AS16 AP16 R16 CF16 BN16 AA16" xr:uid="{37331DAB-61A4-224C-90AB-858C1DA2EB4B}">
      <formula1>"Yes, No, Implied Yes, Unknown"</formula1>
    </dataValidation>
    <dataValidation type="list" allowBlank="1" showInputMessage="1" showErrorMessage="1" sqref="BQ12 F12 U12 O12 AJ12 I12 L12 X12 AD12 AG12 AM12 AY12 BT12 AV12 BE12 BH12 BK12 BW12 BZ12 CC12 CL12 BB12 CI12 CO12 AS12 AP12 R12 CF12 BN12 AA12" xr:uid="{55CE781E-2C0B-884A-819B-96CAA539CFC4}">
      <formula1>"&lt; 30 days, 30-90 days, &gt; 90 days, Unknown"</formula1>
    </dataValidation>
    <dataValidation type="list" allowBlank="1" showInputMessage="1" showErrorMessage="1" sqref="BQ23 F23 U23 O23 AJ23 I23 L23 X23 AD23 AG23 AM23 AY23 BT23 AV23 BE23 BH23 BK23 BW23 BZ23 CC23 CL23 BB23 CI23 CO23 AS23 AP23 R23 CF23 BN23 AA23" xr:uid="{8BE011F4-D006-C64B-8643-C23830DFBE16}">
      <formula1>"&gt; 5 years, 3-5 years, &lt; 1 year, Unknown"</formula1>
    </dataValidation>
    <dataValidation type="list" allowBlank="1" showInputMessage="1" showErrorMessage="1" sqref="BQ24 BQ10:BQ11 BQ17 BQ19:BQ20 BQ15 F24 F10:F11 F17 F19:F20 F15 U24 U10:U11 U19:U20 U17 U15 O24 O10:O11 O17 O19:O20 O15 AJ19:AJ20 AJ24 AJ10:AJ11 AJ15 AJ17 I24 I10:I11 I17 I19:I20 I15 L24 L10:L11 L17 L19:L20 L15 X24 X10:X11 X17 X19:X20 X15 AD24 AD10:AD11 AD17 AD19:AD20 AD15 AG24 AG10:AG11 AG17 AG19:AG20 AG15 AM24 AM10:AM11 AM17 AM19:AM20 AM15 AY24 AY10:AY11 AY19:AY20 AY17 AY15 BT24 BT10:BT11 BT19:BT20 BT17 BT15 AV24 AV10:AV11 AV17 AV19:AV20 AV15 BE19:BE20 BE24 BE10:BE11 BE15 BE17 BH24 BH10:BH11 BH17 BH19:BH20 BH15 BK24 BK10:BK11 BK17 BK19:BK20 BK15 BW24 BW10:BW11 BW17 BW19:BW20 BW15 BZ24 BZ10:BZ11 BZ17 BZ19:BZ20 BZ15 CC24 CC10:CC11 CC17 CC19:CC20 CC15 CL24 CL10:CL11 CL17 CL19:CL20 CL15 BB19:BB20 BB24 BB10:BB11 BB15 BB17 CI15 CI24 CI10:CI11 CI19:CI20 CI17 CO15 CO24 CO10:CO11 CO19:CO20 CO17 AS15 AS24 AS10:AS11 AS19:AS20 AS17 AP15 AP24 AP10:AP11 AP19:AP20 AP17 R15 R24 R10:R11 R19:R20 R17 CF24 CF10:CF11 CF17 CF19:CF20 CF15 BN24 BN10:BN11 BN17 BN19:BN20 BN15 AA24 AA10:AA11 AA19:AA20 AA17 AA15" xr:uid="{300E5237-B2D0-4747-B9D7-ABBD6DD7A9FF}">
      <formula1>"Yes, No, Unknown"</formula1>
    </dataValidation>
    <dataValidation type="list" allowBlank="1" showInputMessage="1" showErrorMessage="1" sqref="BQ22 F22 U22 O22 AJ22 I22 L22 X22 AD22 AG22 AM22 AY22 BT22 AV22 BE22 BH22 BK22 BW22 BZ22 CC22 CL22 BB22 CI22 CO22 AS22 AP22 R22 CF22 BN22 AA22" xr:uid="{1CDD9BBC-381B-4843-B283-1705AFDE373D}">
      <formula1>"Staff specialize,Staff do not specialize,Unknown"</formula1>
    </dataValidation>
    <dataValidation type="list" allowBlank="1" showInputMessage="1" showErrorMessage="1" sqref="BQ13 F13 U13 O13 AJ13 I13 L13 X13 AD13 AG13 AM13 AY13 BT13 AV13 BE13 BH13 BK13 BW13 BZ13 CC13 CL13 BB13 CI13 CO13 AS13 AP13 R13 CF13 BN13 AA13" xr:uid="{2AECB635-5289-3743-ADCB-5B0DF2E1546A}">
      <formula1>"&lt; 15 days, 15-30 days, &gt; 30 days, Unknown"</formula1>
    </dataValidation>
    <dataValidation type="list" allowBlank="1" showInputMessage="1" showErrorMessage="1" sqref="BQ7:BQ8 F7:F8 U7:U8 O7:O8 AJ7:AJ8 I7:I8 L7:L8 X7:X8 AD7:AD8 AG7:AG8 AM7:AM8 AY7:AY8 BT7:BT8 AV7:AV8 BE7:BE8 BH7:BH8 BK7:BK8 BW7:BW8 BZ7:BZ8 CC7:CC8 CL7:CL8 BB7:BB8 CI7:CI8 CO7:CO8 AS7:AS8 AP7:AP8 R7:R8 CF7:CF8 BN7:BN8 AA7:AA8" xr:uid="{7C256A6B-BDD7-6847-98A4-A2FFE284D7E5}">
      <formula1>"&lt; 2 years, 2-5 years, &gt; 5 years, Unknown"</formula1>
    </dataValidation>
  </dataValidation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060C0-1378-AD4C-A26A-00F7AED86DAC}">
  <sheetPr>
    <tabColor rgb="FF00B050"/>
    <pageSetUpPr fitToPage="1"/>
  </sheetPr>
  <dimension ref="B2:O42"/>
  <sheetViews>
    <sheetView showGridLines="0" zoomScaleNormal="100" workbookViewId="0">
      <pane ySplit="8" topLeftCell="A9" activePane="bottomLeft" state="frozen"/>
      <selection pane="bottomLeft" activeCell="B3" sqref="B3:L3"/>
    </sheetView>
  </sheetViews>
  <sheetFormatPr defaultColWidth="11" defaultRowHeight="15.6"/>
  <cols>
    <col min="1" max="1" width="17" customWidth="1"/>
    <col min="2" max="2" width="25.125" bestFit="1" customWidth="1"/>
    <col min="3" max="3" width="8.875" customWidth="1"/>
    <col min="4" max="4" width="6.875" customWidth="1"/>
    <col min="5" max="5" width="8.875" customWidth="1"/>
    <col min="6" max="6" width="6.875" customWidth="1"/>
    <col min="7" max="7" width="8.875" customWidth="1"/>
    <col min="8" max="8" width="6.875" customWidth="1"/>
    <col min="9" max="10" width="10.375" hidden="1" customWidth="1"/>
    <col min="11" max="11" width="10.375" customWidth="1"/>
    <col min="12" max="14" width="9.875" customWidth="1"/>
    <col min="15" max="15" width="2.5" customWidth="1"/>
  </cols>
  <sheetData>
    <row r="2" spans="2:15">
      <c r="B2" s="1"/>
      <c r="C2" s="1"/>
      <c r="D2" s="1"/>
      <c r="E2" s="1"/>
      <c r="F2" s="1"/>
      <c r="G2" s="1"/>
      <c r="H2" s="1"/>
      <c r="I2" s="1"/>
      <c r="J2" s="1"/>
      <c r="K2" s="1"/>
      <c r="L2" s="1"/>
      <c r="M2" s="1"/>
      <c r="N2" s="1"/>
      <c r="O2" s="1"/>
    </row>
    <row r="3" spans="2:15" ht="17.45">
      <c r="B3" s="405" t="s">
        <v>172</v>
      </c>
      <c r="C3" s="405"/>
      <c r="D3" s="405"/>
      <c r="E3" s="405"/>
      <c r="F3" s="405"/>
      <c r="G3" s="405"/>
      <c r="H3" s="405"/>
      <c r="I3" s="405"/>
      <c r="J3" s="405"/>
      <c r="K3" s="405"/>
      <c r="L3" s="405"/>
      <c r="M3" s="298"/>
      <c r="N3" s="298"/>
      <c r="O3" s="1"/>
    </row>
    <row r="4" spans="2:15">
      <c r="B4" s="1"/>
      <c r="C4" s="1"/>
      <c r="D4" s="1"/>
      <c r="E4" s="406" t="s">
        <v>1</v>
      </c>
      <c r="F4" s="406"/>
      <c r="G4" s="1"/>
      <c r="H4" s="2"/>
      <c r="I4" s="1"/>
      <c r="J4" s="1"/>
      <c r="K4" s="1"/>
      <c r="L4" s="1"/>
      <c r="M4" s="1"/>
      <c r="N4" s="1"/>
      <c r="O4" s="1"/>
    </row>
    <row r="5" spans="2:15">
      <c r="B5" s="1"/>
      <c r="C5" s="1"/>
      <c r="D5" s="1"/>
      <c r="E5" s="1"/>
      <c r="F5" s="1"/>
      <c r="G5" s="1"/>
      <c r="H5" s="1"/>
      <c r="I5" s="1"/>
      <c r="J5" s="1"/>
      <c r="K5" s="1"/>
      <c r="L5" s="1"/>
      <c r="M5" s="1"/>
      <c r="N5" s="1"/>
      <c r="O5" s="1"/>
    </row>
    <row r="6" spans="2:15">
      <c r="B6" s="1"/>
      <c r="C6" s="407" t="s">
        <v>2</v>
      </c>
      <c r="D6" s="407"/>
      <c r="E6" s="407" t="s">
        <v>3</v>
      </c>
      <c r="F6" s="407"/>
      <c r="G6" s="408" t="s">
        <v>4</v>
      </c>
      <c r="H6" s="408"/>
      <c r="J6" s="3"/>
      <c r="K6" s="410" t="s">
        <v>5</v>
      </c>
      <c r="L6" s="1"/>
      <c r="M6" s="1"/>
      <c r="N6" s="1"/>
      <c r="O6" s="1"/>
    </row>
    <row r="7" spans="2:15" ht="17.100000000000001" customHeight="1">
      <c r="B7" s="1"/>
      <c r="C7" s="409" t="s">
        <v>6</v>
      </c>
      <c r="D7" s="409"/>
      <c r="E7" s="409" t="s">
        <v>7</v>
      </c>
      <c r="F7" s="409"/>
      <c r="G7" s="409" t="s">
        <v>8</v>
      </c>
      <c r="H7" s="409"/>
      <c r="J7" s="3"/>
      <c r="K7" s="410"/>
      <c r="L7" s="4" t="s">
        <v>9</v>
      </c>
      <c r="M7" s="4"/>
      <c r="N7" s="4"/>
      <c r="O7" s="1"/>
    </row>
    <row r="8" spans="2:15">
      <c r="B8" s="1"/>
      <c r="C8" s="404" t="s">
        <v>10</v>
      </c>
      <c r="D8" s="404"/>
      <c r="E8" s="404" t="s">
        <v>10</v>
      </c>
      <c r="F8" s="404"/>
      <c r="G8" s="404" t="s">
        <v>10</v>
      </c>
      <c r="H8" s="404"/>
      <c r="J8" s="3"/>
      <c r="K8" s="410"/>
      <c r="L8" s="5"/>
      <c r="M8" s="5"/>
      <c r="N8" s="5"/>
      <c r="O8" s="1"/>
    </row>
    <row r="9" spans="2:15" ht="5.0999999999999996" customHeight="1" thickBot="1">
      <c r="B9" s="1"/>
      <c r="C9" s="30"/>
      <c r="D9" s="30"/>
      <c r="E9" s="30"/>
      <c r="F9" s="30"/>
      <c r="G9" s="30"/>
      <c r="H9" s="30"/>
      <c r="I9" s="3"/>
      <c r="J9" s="3"/>
      <c r="K9" s="3"/>
      <c r="L9" s="5"/>
      <c r="M9" s="5"/>
      <c r="N9" s="5"/>
      <c r="O9" s="1"/>
    </row>
    <row r="10" spans="2:15" ht="21" customHeight="1" thickBot="1">
      <c r="B10" s="32" t="s">
        <v>23</v>
      </c>
      <c r="C10" s="47">
        <f>Transparency!G29</f>
        <v>60</v>
      </c>
      <c r="D10" s="48"/>
      <c r="E10" s="47">
        <f>Accountability!G33</f>
        <v>47</v>
      </c>
      <c r="F10" s="48"/>
      <c r="G10" s="47">
        <f>Consistency!G26</f>
        <v>25</v>
      </c>
      <c r="H10" s="317"/>
      <c r="I10" s="12">
        <f t="shared" ref="I10:I39" si="0">ROUND((C10*$D$40)+(E10*$F$40)+(G10*$H$40),0)</f>
        <v>41</v>
      </c>
      <c r="J10" s="305" t="str">
        <f t="shared" ref="J10:J39" si="1">IF(COUNTIF($I$10:$I$39,I10)&gt;1,"YES",0)</f>
        <v>YES</v>
      </c>
      <c r="K10" s="12">
        <f>I10+0.06</f>
        <v>41.06</v>
      </c>
      <c r="L10" s="13">
        <f t="shared" ref="L10:L39" si="2">_xlfn.RANK.EQ(K10,$K$10:$K$39,0)</f>
        <v>13</v>
      </c>
      <c r="M10" s="30"/>
      <c r="O10" s="1"/>
    </row>
    <row r="11" spans="2:15" ht="21" customHeight="1" thickBot="1">
      <c r="B11" s="35" t="s">
        <v>29</v>
      </c>
      <c r="C11" s="35">
        <f>Transparency!J29</f>
        <v>79</v>
      </c>
      <c r="D11" s="41"/>
      <c r="E11" s="35">
        <f>Accountability!J33</f>
        <v>21</v>
      </c>
      <c r="F11" s="41"/>
      <c r="G11" s="35">
        <f>Consistency!J26</f>
        <v>25</v>
      </c>
      <c r="H11" s="309"/>
      <c r="I11" s="316">
        <f t="shared" si="0"/>
        <v>37</v>
      </c>
      <c r="J11" s="315">
        <f t="shared" si="1"/>
        <v>0</v>
      </c>
      <c r="K11" s="14">
        <f>I11</f>
        <v>37</v>
      </c>
      <c r="L11" s="301">
        <f t="shared" si="2"/>
        <v>19</v>
      </c>
      <c r="M11" s="30"/>
      <c r="O11" s="1"/>
    </row>
    <row r="12" spans="2:15" ht="21" customHeight="1" thickBot="1">
      <c r="B12" s="11" t="s">
        <v>20</v>
      </c>
      <c r="C12" s="11">
        <f>Transparency!M29</f>
        <v>50</v>
      </c>
      <c r="D12" s="42"/>
      <c r="E12" s="11">
        <f>Accountability!M33</f>
        <v>19</v>
      </c>
      <c r="F12" s="42"/>
      <c r="G12" s="11">
        <f>Consistency!M26</f>
        <v>55</v>
      </c>
      <c r="H12" s="284"/>
      <c r="I12" s="12">
        <f t="shared" si="0"/>
        <v>41</v>
      </c>
      <c r="J12" s="305" t="str">
        <f t="shared" si="1"/>
        <v>YES</v>
      </c>
      <c r="K12" s="15">
        <f>I12+0.09</f>
        <v>41.09</v>
      </c>
      <c r="L12" s="302">
        <f t="shared" si="2"/>
        <v>10</v>
      </c>
      <c r="M12" s="30"/>
      <c r="O12" s="1"/>
    </row>
    <row r="13" spans="2:15" ht="21" customHeight="1" thickBot="1">
      <c r="B13" s="33" t="s">
        <v>24</v>
      </c>
      <c r="C13" s="33">
        <f>Transparency!P29</f>
        <v>57</v>
      </c>
      <c r="D13" s="44"/>
      <c r="E13" s="43">
        <f>Accountability!P33</f>
        <v>49</v>
      </c>
      <c r="F13" s="44"/>
      <c r="G13" s="43">
        <f>Consistency!P26</f>
        <v>25</v>
      </c>
      <c r="H13" s="270"/>
      <c r="I13" s="316">
        <f t="shared" si="0"/>
        <v>41</v>
      </c>
      <c r="J13" s="315" t="str">
        <f t="shared" si="1"/>
        <v>YES</v>
      </c>
      <c r="K13" s="14">
        <f>I13+0.05</f>
        <v>41.05</v>
      </c>
      <c r="L13" s="301">
        <f t="shared" si="2"/>
        <v>14</v>
      </c>
      <c r="M13" s="30"/>
      <c r="O13" s="1"/>
    </row>
    <row r="14" spans="2:15" ht="21" customHeight="1" thickBot="1">
      <c r="B14" s="22" t="s">
        <v>27</v>
      </c>
      <c r="C14" s="59">
        <f>Transparency!S29</f>
        <v>54</v>
      </c>
      <c r="D14" s="311"/>
      <c r="E14" s="22">
        <f>Accountability!S33</f>
        <v>18</v>
      </c>
      <c r="F14" s="37"/>
      <c r="G14" s="59">
        <f>Consistency!S26</f>
        <v>45</v>
      </c>
      <c r="H14" s="312"/>
      <c r="I14" s="12">
        <f t="shared" si="0"/>
        <v>38</v>
      </c>
      <c r="J14" s="305" t="str">
        <f t="shared" si="1"/>
        <v>YES</v>
      </c>
      <c r="K14" s="15">
        <f>I14+0.09</f>
        <v>38.090000000000003</v>
      </c>
      <c r="L14" s="302">
        <f t="shared" si="2"/>
        <v>17</v>
      </c>
      <c r="M14" s="30"/>
      <c r="O14" s="1"/>
    </row>
    <row r="15" spans="2:15" ht="21" customHeight="1" thickBot="1">
      <c r="B15" s="33" t="s">
        <v>31</v>
      </c>
      <c r="C15" s="33">
        <f>Transparency!V29</f>
        <v>52</v>
      </c>
      <c r="D15" s="44"/>
      <c r="E15" s="33">
        <f>Accountability!V33</f>
        <v>52</v>
      </c>
      <c r="F15" s="44"/>
      <c r="G15" s="33">
        <f>Consistency!V26</f>
        <v>10</v>
      </c>
      <c r="H15" s="270"/>
      <c r="I15" s="316">
        <f t="shared" si="0"/>
        <v>35</v>
      </c>
      <c r="J15" s="315" t="str">
        <f t="shared" si="1"/>
        <v>YES</v>
      </c>
      <c r="K15" s="14">
        <f>I15+0.08</f>
        <v>35.08</v>
      </c>
      <c r="L15" s="301">
        <f t="shared" si="2"/>
        <v>21</v>
      </c>
      <c r="M15" s="30"/>
    </row>
    <row r="16" spans="2:15" ht="21" customHeight="1" thickBot="1">
      <c r="B16" s="36" t="s">
        <v>32</v>
      </c>
      <c r="C16" s="29">
        <f>Transparency!Y29</f>
        <v>39</v>
      </c>
      <c r="D16" s="39"/>
      <c r="E16" s="29">
        <f>Accountability!Y33</f>
        <v>17</v>
      </c>
      <c r="F16" s="39"/>
      <c r="G16" s="29">
        <f>Consistency!Y26</f>
        <v>40</v>
      </c>
      <c r="H16" s="280"/>
      <c r="I16" s="12">
        <f t="shared" si="0"/>
        <v>32</v>
      </c>
      <c r="J16" s="305">
        <f t="shared" si="1"/>
        <v>0</v>
      </c>
      <c r="K16" s="15">
        <f t="shared" ref="K16:K21" si="3">I16</f>
        <v>32</v>
      </c>
      <c r="L16" s="302">
        <f t="shared" si="2"/>
        <v>22</v>
      </c>
      <c r="M16" s="30"/>
      <c r="O16" s="1"/>
    </row>
    <row r="17" spans="2:15" ht="21" customHeight="1" thickBot="1">
      <c r="B17" s="21" t="s">
        <v>40</v>
      </c>
      <c r="C17" s="33">
        <f>Transparency!AB29</f>
        <v>22</v>
      </c>
      <c r="D17" s="44"/>
      <c r="E17" s="33">
        <f>Accountability!AB33</f>
        <v>21</v>
      </c>
      <c r="F17" s="44"/>
      <c r="G17" s="33">
        <f>Consistency!AB26</f>
        <v>0</v>
      </c>
      <c r="H17" s="270"/>
      <c r="I17" s="316">
        <f t="shared" si="0"/>
        <v>13</v>
      </c>
      <c r="J17" s="315">
        <f t="shared" si="1"/>
        <v>0</v>
      </c>
      <c r="K17" s="14">
        <f t="shared" si="3"/>
        <v>13</v>
      </c>
      <c r="L17" s="301">
        <f t="shared" si="2"/>
        <v>30</v>
      </c>
      <c r="M17" s="30"/>
      <c r="O17" s="1"/>
    </row>
    <row r="18" spans="2:15" ht="21" customHeight="1" thickBot="1">
      <c r="B18" s="34" t="s">
        <v>17</v>
      </c>
      <c r="C18" s="31">
        <f>Transparency!AE29</f>
        <v>82</v>
      </c>
      <c r="D18" s="46"/>
      <c r="E18" s="31">
        <f>Accountability!AE33</f>
        <v>33</v>
      </c>
      <c r="F18" s="46"/>
      <c r="G18" s="31">
        <f>Consistency!AE26</f>
        <v>45</v>
      </c>
      <c r="H18" s="313"/>
      <c r="I18" s="12">
        <f t="shared" si="0"/>
        <v>50</v>
      </c>
      <c r="J18" s="305">
        <f t="shared" si="1"/>
        <v>0</v>
      </c>
      <c r="K18" s="15">
        <f t="shared" si="3"/>
        <v>50</v>
      </c>
      <c r="L18" s="302">
        <f t="shared" si="2"/>
        <v>7</v>
      </c>
      <c r="M18" s="30"/>
      <c r="O18" s="1"/>
    </row>
    <row r="19" spans="2:15" ht="21" customHeight="1" thickBot="1">
      <c r="B19" s="52" t="s">
        <v>35</v>
      </c>
      <c r="C19" s="35">
        <f>Transparency!AH29</f>
        <v>30</v>
      </c>
      <c r="D19" s="41"/>
      <c r="E19" s="35">
        <f>Accountability!AH33</f>
        <v>22</v>
      </c>
      <c r="F19" s="41"/>
      <c r="G19" s="35">
        <f>Consistency!AH26</f>
        <v>30</v>
      </c>
      <c r="H19" s="309"/>
      <c r="I19" s="316">
        <f t="shared" si="0"/>
        <v>27</v>
      </c>
      <c r="J19" s="315">
        <f t="shared" si="1"/>
        <v>0</v>
      </c>
      <c r="K19" s="14">
        <f t="shared" si="3"/>
        <v>27</v>
      </c>
      <c r="L19" s="301">
        <f t="shared" si="2"/>
        <v>25</v>
      </c>
      <c r="M19" s="30"/>
      <c r="O19" s="1"/>
    </row>
    <row r="20" spans="2:15" ht="21" customHeight="1" thickBot="1">
      <c r="B20" s="22" t="s">
        <v>38</v>
      </c>
      <c r="C20" s="22">
        <f>Transparency!AK29</f>
        <v>32</v>
      </c>
      <c r="D20" s="37"/>
      <c r="E20" s="22">
        <f>Accountability!AK33</f>
        <v>0</v>
      </c>
      <c r="F20" s="37"/>
      <c r="G20" s="22">
        <f>Consistency!AK26</f>
        <v>30</v>
      </c>
      <c r="H20" s="271"/>
      <c r="I20" s="12">
        <f t="shared" si="0"/>
        <v>20</v>
      </c>
      <c r="J20" s="305">
        <f t="shared" si="1"/>
        <v>0</v>
      </c>
      <c r="K20" s="15">
        <f t="shared" si="3"/>
        <v>20</v>
      </c>
      <c r="L20" s="302">
        <f t="shared" si="2"/>
        <v>28</v>
      </c>
      <c r="M20" s="30"/>
      <c r="O20" s="1"/>
    </row>
    <row r="21" spans="2:15" ht="21" customHeight="1" thickBot="1">
      <c r="B21" s="7" t="s">
        <v>11</v>
      </c>
      <c r="C21" s="7">
        <f>Transparency!AN29</f>
        <v>80</v>
      </c>
      <c r="D21" s="40"/>
      <c r="E21" s="7">
        <f>Accountability!AN33</f>
        <v>59</v>
      </c>
      <c r="F21" s="40"/>
      <c r="G21" s="7">
        <f>Consistency!AN26</f>
        <v>75</v>
      </c>
      <c r="H21" s="281"/>
      <c r="I21" s="316">
        <f t="shared" si="0"/>
        <v>71</v>
      </c>
      <c r="J21" s="315">
        <f t="shared" si="1"/>
        <v>0</v>
      </c>
      <c r="K21" s="14">
        <f t="shared" si="3"/>
        <v>71</v>
      </c>
      <c r="L21" s="301">
        <f t="shared" si="2"/>
        <v>1</v>
      </c>
      <c r="M21" s="30"/>
      <c r="O21" s="1"/>
    </row>
    <row r="22" spans="2:15" ht="21" customHeight="1" thickBot="1">
      <c r="B22" s="22" t="s">
        <v>21</v>
      </c>
      <c r="C22" s="22">
        <f>Transparency!AQ29</f>
        <v>49</v>
      </c>
      <c r="D22" s="37"/>
      <c r="E22" s="22">
        <f>Accountability!AQ33</f>
        <v>32</v>
      </c>
      <c r="F22" s="37"/>
      <c r="G22" s="22">
        <f>Consistency!AQ26</f>
        <v>45</v>
      </c>
      <c r="H22" s="271"/>
      <c r="I22" s="12">
        <f t="shared" si="0"/>
        <v>41</v>
      </c>
      <c r="J22" s="305" t="str">
        <f t="shared" si="1"/>
        <v>YES</v>
      </c>
      <c r="K22" s="15">
        <f>I22+0.08</f>
        <v>41.08</v>
      </c>
      <c r="L22" s="302">
        <f t="shared" si="2"/>
        <v>11</v>
      </c>
      <c r="M22" s="30"/>
      <c r="O22" s="1"/>
    </row>
    <row r="23" spans="2:15" ht="21" customHeight="1" thickBot="1">
      <c r="B23" s="21" t="s">
        <v>13</v>
      </c>
      <c r="C23" s="43">
        <f>Transparency!AT29</f>
        <v>85</v>
      </c>
      <c r="D23" s="319"/>
      <c r="E23" s="43">
        <f>Accountability!AT33</f>
        <v>45</v>
      </c>
      <c r="F23" s="319"/>
      <c r="G23" s="43">
        <f>Consistency!AT26</f>
        <v>50</v>
      </c>
      <c r="H23" s="320"/>
      <c r="I23" s="316">
        <f t="shared" si="0"/>
        <v>57</v>
      </c>
      <c r="J23" s="315">
        <f t="shared" si="1"/>
        <v>0</v>
      </c>
      <c r="K23" s="14">
        <f>I23</f>
        <v>57</v>
      </c>
      <c r="L23" s="301">
        <f t="shared" si="2"/>
        <v>3</v>
      </c>
      <c r="M23" s="30"/>
    </row>
    <row r="24" spans="2:15" ht="21" customHeight="1" thickBot="1">
      <c r="B24" s="49" t="s">
        <v>37</v>
      </c>
      <c r="C24" s="59">
        <f>Transparency!AW29</f>
        <v>22</v>
      </c>
      <c r="D24" s="311"/>
      <c r="E24" s="59">
        <f>Accountability!AW33</f>
        <v>15</v>
      </c>
      <c r="F24" s="311"/>
      <c r="G24" s="59">
        <f>Consistency!AW26</f>
        <v>30</v>
      </c>
      <c r="H24" s="312"/>
      <c r="I24" s="12">
        <f t="shared" si="0"/>
        <v>23</v>
      </c>
      <c r="J24" s="305" t="str">
        <f t="shared" si="1"/>
        <v>YES</v>
      </c>
      <c r="K24" s="15">
        <f>I24+0.08</f>
        <v>23.08</v>
      </c>
      <c r="L24" s="302">
        <f t="shared" si="2"/>
        <v>27</v>
      </c>
      <c r="M24" s="30"/>
      <c r="O24" s="1"/>
    </row>
    <row r="25" spans="2:15" ht="21" customHeight="1" thickBot="1">
      <c r="B25" s="50" t="s">
        <v>18</v>
      </c>
      <c r="C25" s="7">
        <f>Transparency!AZ29</f>
        <v>42</v>
      </c>
      <c r="D25" s="40"/>
      <c r="E25" s="7">
        <f>Accountability!AZ33</f>
        <v>12</v>
      </c>
      <c r="F25" s="40"/>
      <c r="G25" s="7">
        <f>Consistency!AZ26</f>
        <v>70</v>
      </c>
      <c r="H25" s="281"/>
      <c r="I25" s="316">
        <f t="shared" si="0"/>
        <v>43</v>
      </c>
      <c r="J25" s="315">
        <f t="shared" si="1"/>
        <v>0</v>
      </c>
      <c r="K25" s="14">
        <f>I25</f>
        <v>43</v>
      </c>
      <c r="L25" s="301">
        <f t="shared" si="2"/>
        <v>8</v>
      </c>
      <c r="M25" s="30"/>
      <c r="O25" s="1"/>
    </row>
    <row r="26" spans="2:15" ht="21" customHeight="1" thickBot="1">
      <c r="B26" s="22" t="s">
        <v>26</v>
      </c>
      <c r="C26" s="22">
        <f>Transparency!BC29</f>
        <v>62</v>
      </c>
      <c r="D26" s="37"/>
      <c r="E26" s="22">
        <f>Accountability!BC33</f>
        <v>39</v>
      </c>
      <c r="F26" s="37"/>
      <c r="G26" s="22">
        <f>Consistency!BC26</f>
        <v>25</v>
      </c>
      <c r="H26" s="271"/>
      <c r="I26" s="12">
        <f t="shared" si="0"/>
        <v>39</v>
      </c>
      <c r="J26" s="305" t="str">
        <f t="shared" si="1"/>
        <v>YES</v>
      </c>
      <c r="K26" s="15">
        <f>I26+0.08</f>
        <v>39.08</v>
      </c>
      <c r="L26" s="302">
        <f t="shared" si="2"/>
        <v>16</v>
      </c>
      <c r="M26" s="30"/>
      <c r="O26" s="1"/>
    </row>
    <row r="27" spans="2:15" ht="21" customHeight="1" thickBot="1">
      <c r="B27" s="33" t="s">
        <v>30</v>
      </c>
      <c r="C27" s="33">
        <f>Transparency!BF29</f>
        <v>69</v>
      </c>
      <c r="D27" s="44"/>
      <c r="E27" s="33">
        <f>Accountability!BF33</f>
        <v>22</v>
      </c>
      <c r="F27" s="44"/>
      <c r="G27" s="33">
        <f>Consistency!BF26</f>
        <v>25</v>
      </c>
      <c r="H27" s="270"/>
      <c r="I27" s="316">
        <f t="shared" si="0"/>
        <v>35</v>
      </c>
      <c r="J27" s="315" t="str">
        <f t="shared" si="1"/>
        <v>YES</v>
      </c>
      <c r="K27" s="14">
        <f>I27+0.09</f>
        <v>35.090000000000003</v>
      </c>
      <c r="L27" s="301">
        <f t="shared" si="2"/>
        <v>20</v>
      </c>
      <c r="M27" s="30"/>
      <c r="O27" s="1"/>
    </row>
    <row r="28" spans="2:15" ht="21" customHeight="1" thickBot="1">
      <c r="B28" s="29" t="s">
        <v>28</v>
      </c>
      <c r="C28" s="29">
        <f>Transparency!BI29</f>
        <v>55</v>
      </c>
      <c r="D28" s="39"/>
      <c r="E28" s="29">
        <f>Accountability!BI33</f>
        <v>17</v>
      </c>
      <c r="F28" s="39"/>
      <c r="G28" s="29">
        <f>Consistency!BI26</f>
        <v>45</v>
      </c>
      <c r="H28" s="280"/>
      <c r="I28" s="12">
        <f t="shared" si="0"/>
        <v>38</v>
      </c>
      <c r="J28" s="305" t="str">
        <f t="shared" si="1"/>
        <v>YES</v>
      </c>
      <c r="K28" s="15">
        <f>I28+0.08</f>
        <v>38.08</v>
      </c>
      <c r="L28" s="302">
        <f t="shared" si="2"/>
        <v>18</v>
      </c>
      <c r="M28" s="30"/>
      <c r="O28" s="1"/>
    </row>
    <row r="29" spans="2:15" ht="21" customHeight="1" thickBot="1">
      <c r="B29" s="51" t="s">
        <v>34</v>
      </c>
      <c r="C29" s="52">
        <f>Transparency!BL29</f>
        <v>50</v>
      </c>
      <c r="D29" s="58"/>
      <c r="E29" s="52">
        <f>Accountability!BL33</f>
        <v>12</v>
      </c>
      <c r="F29" s="58"/>
      <c r="G29" s="52">
        <f>Consistency!BL26</f>
        <v>30</v>
      </c>
      <c r="H29" s="310"/>
      <c r="I29" s="316">
        <f t="shared" si="0"/>
        <v>29</v>
      </c>
      <c r="J29" s="315">
        <f t="shared" si="1"/>
        <v>0</v>
      </c>
      <c r="K29" s="14">
        <f>I29</f>
        <v>29</v>
      </c>
      <c r="L29" s="301">
        <f t="shared" si="2"/>
        <v>24</v>
      </c>
      <c r="M29" s="30"/>
      <c r="O29" s="1"/>
    </row>
    <row r="30" spans="2:15" ht="21" customHeight="1" thickBot="1">
      <c r="B30" s="11" t="s">
        <v>22</v>
      </c>
      <c r="C30" s="11">
        <f>Transparency!BO29</f>
        <v>52</v>
      </c>
      <c r="D30" s="42"/>
      <c r="E30" s="11">
        <f>Accountability!BO33</f>
        <v>45</v>
      </c>
      <c r="F30" s="42"/>
      <c r="G30" s="11">
        <f>Consistency!BO26</f>
        <v>30</v>
      </c>
      <c r="H30" s="284"/>
      <c r="I30" s="12">
        <f t="shared" si="0"/>
        <v>41</v>
      </c>
      <c r="J30" s="305" t="str">
        <f t="shared" si="1"/>
        <v>YES</v>
      </c>
      <c r="K30" s="15">
        <f>I30+0.07</f>
        <v>41.07</v>
      </c>
      <c r="L30" s="302">
        <f t="shared" si="2"/>
        <v>12</v>
      </c>
      <c r="M30" s="30"/>
      <c r="O30" s="1"/>
    </row>
    <row r="31" spans="2:15" ht="21" customHeight="1" thickBot="1">
      <c r="B31" s="7" t="s">
        <v>15</v>
      </c>
      <c r="C31" s="7">
        <f>Transparency!BR29</f>
        <v>65</v>
      </c>
      <c r="D31" s="40"/>
      <c r="E31" s="7">
        <f>Accountability!BR33</f>
        <v>38</v>
      </c>
      <c r="F31" s="40"/>
      <c r="G31" s="7">
        <f>Consistency!BR26</f>
        <v>55</v>
      </c>
      <c r="H31" s="281"/>
      <c r="I31" s="316">
        <f t="shared" si="0"/>
        <v>52</v>
      </c>
      <c r="J31" s="315">
        <f t="shared" si="1"/>
        <v>0</v>
      </c>
      <c r="K31" s="14">
        <f>I31</f>
        <v>52</v>
      </c>
      <c r="L31" s="301">
        <f t="shared" si="2"/>
        <v>5</v>
      </c>
      <c r="M31" s="30"/>
      <c r="O31" s="1"/>
    </row>
    <row r="32" spans="2:15" ht="21" customHeight="1" thickBot="1">
      <c r="B32" s="11" t="s">
        <v>16</v>
      </c>
      <c r="C32" s="11">
        <f>Transparency!BU29</f>
        <v>57</v>
      </c>
      <c r="D32" s="42"/>
      <c r="E32" s="11">
        <f>Accountability!BU33</f>
        <v>20</v>
      </c>
      <c r="F32" s="42"/>
      <c r="G32" s="11">
        <f>Consistency!BU26</f>
        <v>75</v>
      </c>
      <c r="H32" s="284"/>
      <c r="I32" s="12">
        <f t="shared" si="0"/>
        <v>51</v>
      </c>
      <c r="J32" s="305">
        <f t="shared" si="1"/>
        <v>0</v>
      </c>
      <c r="K32" s="15">
        <f>I32</f>
        <v>51</v>
      </c>
      <c r="L32" s="302">
        <f t="shared" si="2"/>
        <v>6</v>
      </c>
      <c r="M32" s="30"/>
      <c r="O32" s="1"/>
    </row>
    <row r="33" spans="2:15" ht="21" customHeight="1" thickBot="1">
      <c r="B33" s="21" t="s">
        <v>36</v>
      </c>
      <c r="C33" s="33">
        <f>Transparency!BX29</f>
        <v>32</v>
      </c>
      <c r="D33" s="44"/>
      <c r="E33" s="33">
        <f>Accountability!BX33</f>
        <v>9</v>
      </c>
      <c r="F33" s="44"/>
      <c r="G33" s="33">
        <f>Consistency!BX26</f>
        <v>30</v>
      </c>
      <c r="H33" s="270"/>
      <c r="I33" s="316">
        <f t="shared" si="0"/>
        <v>23</v>
      </c>
      <c r="J33" s="315" t="str">
        <f t="shared" si="1"/>
        <v>YES</v>
      </c>
      <c r="K33" s="14">
        <f>I33+0.09</f>
        <v>23.09</v>
      </c>
      <c r="L33" s="301">
        <f t="shared" si="2"/>
        <v>26</v>
      </c>
      <c r="M33" s="30"/>
      <c r="O33" s="1"/>
    </row>
    <row r="34" spans="2:15" ht="21" customHeight="1" thickBot="1">
      <c r="B34" s="49" t="s">
        <v>39</v>
      </c>
      <c r="C34" s="22">
        <f>Transparency!CA29</f>
        <v>5</v>
      </c>
      <c r="D34" s="37"/>
      <c r="E34" s="22">
        <f>Accountability!CA33</f>
        <v>12</v>
      </c>
      <c r="F34" s="37"/>
      <c r="G34" s="22">
        <f>Consistency!CA26</f>
        <v>25</v>
      </c>
      <c r="H34" s="271"/>
      <c r="I34" s="12">
        <f t="shared" si="0"/>
        <v>15</v>
      </c>
      <c r="J34" s="305">
        <f t="shared" si="1"/>
        <v>0</v>
      </c>
      <c r="K34" s="15">
        <f>I34</f>
        <v>15</v>
      </c>
      <c r="L34" s="302">
        <f t="shared" si="2"/>
        <v>29</v>
      </c>
      <c r="M34" s="30"/>
      <c r="O34" s="1"/>
    </row>
    <row r="35" spans="2:15" ht="21" customHeight="1" thickBot="1">
      <c r="B35" s="35" t="s">
        <v>14</v>
      </c>
      <c r="C35" s="35">
        <f>Transparency!CD29</f>
        <v>62</v>
      </c>
      <c r="D35" s="41"/>
      <c r="E35" s="35">
        <f>Accountability!CD33</f>
        <v>39</v>
      </c>
      <c r="F35" s="41"/>
      <c r="G35" s="35">
        <f>Consistency!CD26</f>
        <v>65</v>
      </c>
      <c r="H35" s="309"/>
      <c r="I35" s="316">
        <f t="shared" si="0"/>
        <v>55</v>
      </c>
      <c r="J35" s="315">
        <f t="shared" si="1"/>
        <v>0</v>
      </c>
      <c r="K35" s="14">
        <f>I35</f>
        <v>55</v>
      </c>
      <c r="L35" s="301">
        <f t="shared" si="2"/>
        <v>4</v>
      </c>
      <c r="M35" s="30"/>
      <c r="O35" s="1"/>
    </row>
    <row r="36" spans="2:15" ht="21" customHeight="1" thickBot="1">
      <c r="B36" s="11" t="s">
        <v>12</v>
      </c>
      <c r="C36" s="11">
        <f>Transparency!CG29</f>
        <v>85</v>
      </c>
      <c r="D36" s="42"/>
      <c r="E36" s="11">
        <f>Accountability!CG33</f>
        <v>70</v>
      </c>
      <c r="F36" s="42"/>
      <c r="G36" s="11">
        <f>Consistency!CG26</f>
        <v>55</v>
      </c>
      <c r="H36" s="284"/>
      <c r="I36" s="12">
        <f t="shared" si="0"/>
        <v>68</v>
      </c>
      <c r="J36" s="305">
        <f t="shared" si="1"/>
        <v>0</v>
      </c>
      <c r="K36" s="15">
        <f>I36</f>
        <v>68</v>
      </c>
      <c r="L36" s="302">
        <f t="shared" si="2"/>
        <v>2</v>
      </c>
      <c r="M36" s="30"/>
      <c r="O36" s="1"/>
    </row>
    <row r="37" spans="2:15" ht="21" customHeight="1" thickBot="1">
      <c r="B37" s="33" t="s">
        <v>33</v>
      </c>
      <c r="C37" s="33">
        <f>Transparency!CJ29</f>
        <v>55</v>
      </c>
      <c r="D37" s="44"/>
      <c r="E37" s="33">
        <f>Accountability!CJ33</f>
        <v>14</v>
      </c>
      <c r="F37" s="44"/>
      <c r="G37" s="33">
        <f>Consistency!CJ26</f>
        <v>30</v>
      </c>
      <c r="H37" s="270"/>
      <c r="I37" s="316">
        <f t="shared" si="0"/>
        <v>31</v>
      </c>
      <c r="J37" s="315">
        <f t="shared" si="1"/>
        <v>0</v>
      </c>
      <c r="K37" s="14">
        <f>I37</f>
        <v>31</v>
      </c>
      <c r="L37" s="301">
        <f t="shared" si="2"/>
        <v>23</v>
      </c>
      <c r="M37" s="30"/>
      <c r="O37" s="1"/>
    </row>
    <row r="38" spans="2:15" ht="21" customHeight="1" thickBot="1">
      <c r="B38" s="11" t="s">
        <v>25</v>
      </c>
      <c r="C38" s="11">
        <f>Transparency!CM29</f>
        <v>70</v>
      </c>
      <c r="D38" s="42"/>
      <c r="E38" s="11">
        <f>Accountability!CM33</f>
        <v>22</v>
      </c>
      <c r="F38" s="42"/>
      <c r="G38" s="11">
        <f>Consistency!CM26</f>
        <v>35</v>
      </c>
      <c r="H38" s="284"/>
      <c r="I38" s="12">
        <f t="shared" si="0"/>
        <v>39</v>
      </c>
      <c r="J38" s="305" t="str">
        <f t="shared" si="1"/>
        <v>YES</v>
      </c>
      <c r="K38" s="15">
        <f>I38+0.09</f>
        <v>39.090000000000003</v>
      </c>
      <c r="L38" s="302">
        <f t="shared" si="2"/>
        <v>15</v>
      </c>
      <c r="M38" s="30"/>
    </row>
    <row r="39" spans="2:15" ht="21" customHeight="1" thickBot="1">
      <c r="B39" s="224" t="s">
        <v>19</v>
      </c>
      <c r="C39" s="23">
        <f>Transparency!CP29</f>
        <v>62</v>
      </c>
      <c r="D39" s="225"/>
      <c r="E39" s="23">
        <f>Accountability!CP33</f>
        <v>24</v>
      </c>
      <c r="F39" s="225"/>
      <c r="G39" s="23">
        <f>Consistency!CP26</f>
        <v>45</v>
      </c>
      <c r="H39" s="276"/>
      <c r="I39" s="316">
        <f t="shared" si="0"/>
        <v>42</v>
      </c>
      <c r="J39" s="315">
        <f t="shared" si="1"/>
        <v>0</v>
      </c>
      <c r="K39" s="227">
        <f>I39</f>
        <v>42</v>
      </c>
      <c r="L39" s="228">
        <f t="shared" si="2"/>
        <v>9</v>
      </c>
      <c r="M39" s="30"/>
    </row>
    <row r="40" spans="2:15" ht="15.95" customHeight="1">
      <c r="B40" s="8" t="s">
        <v>41</v>
      </c>
      <c r="C40" s="8" t="s">
        <v>42</v>
      </c>
      <c r="D40" s="9">
        <v>0.25</v>
      </c>
      <c r="E40" s="8" t="s">
        <v>42</v>
      </c>
      <c r="F40" s="9">
        <v>0.35</v>
      </c>
      <c r="G40" s="8" t="s">
        <v>42</v>
      </c>
      <c r="H40" s="9">
        <v>0.4</v>
      </c>
      <c r="I40" s="10" t="s">
        <v>43</v>
      </c>
      <c r="J40" s="10"/>
      <c r="K40" s="402" t="s">
        <v>44</v>
      </c>
      <c r="L40" s="402"/>
      <c r="M40" s="1"/>
      <c r="N40" s="1"/>
    </row>
    <row r="41" spans="2:15" ht="20.100000000000001" customHeight="1">
      <c r="B41" s="1"/>
      <c r="C41" s="1"/>
      <c r="D41" s="1"/>
      <c r="E41" s="1"/>
      <c r="F41" s="1"/>
      <c r="G41" s="1"/>
      <c r="H41" s="1"/>
      <c r="I41" s="1"/>
      <c r="J41" s="1"/>
      <c r="K41" s="403"/>
      <c r="L41" s="403"/>
      <c r="M41" s="1"/>
      <c r="N41" s="1"/>
    </row>
    <row r="42" spans="2:15">
      <c r="B42" s="1"/>
      <c r="C42" s="1"/>
      <c r="D42" s="1"/>
      <c r="E42" s="1"/>
      <c r="F42" s="1"/>
      <c r="G42" s="1"/>
      <c r="H42" s="1"/>
      <c r="I42" s="1"/>
      <c r="J42" s="1"/>
      <c r="K42" s="1"/>
      <c r="L42" s="1"/>
      <c r="M42" s="1"/>
      <c r="N42" s="1"/>
    </row>
  </sheetData>
  <sheetProtection algorithmName="SHA-512" hashValue="SEP9xONCcrfPP/PouY0xVSoEukJ0wOOvK+8wY40D/nNTJjXMHV+RSTh9/JO4TBSbfJH1Ma2WZaodj2XgRz26yA==" saltValue="6tTywpu/svIzcHo9ykclnw==" spinCount="100000" sheet="1" objects="1" scenarios="1"/>
  <sortState xmlns:xlrd2="http://schemas.microsoft.com/office/spreadsheetml/2017/richdata2" ref="B10:L39">
    <sortCondition ref="B10:B39"/>
  </sortState>
  <mergeCells count="13">
    <mergeCell ref="E8:F8"/>
    <mergeCell ref="G8:H8"/>
    <mergeCell ref="K40:L41"/>
    <mergeCell ref="B3:L3"/>
    <mergeCell ref="E4:F4"/>
    <mergeCell ref="C6:D6"/>
    <mergeCell ref="E6:F6"/>
    <mergeCell ref="G6:H6"/>
    <mergeCell ref="K6:K8"/>
    <mergeCell ref="C7:D7"/>
    <mergeCell ref="E7:F7"/>
    <mergeCell ref="G7:H7"/>
    <mergeCell ref="C8:D8"/>
  </mergeCells>
  <pageMargins left="0.7" right="0.7" top="0.75" bottom="0.75" header="0.3" footer="0.3"/>
  <pageSetup scale="77" orientation="portrait" horizontalDpi="0" verticalDpi="0"/>
  <ignoredErrors>
    <ignoredError sqref="K13 K22:K25 K27 K30 K33 K3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3EA46-5DE4-5848-9A0A-11141D43A862}">
  <sheetPr>
    <tabColor rgb="FF00B050"/>
    <pageSetUpPr fitToPage="1"/>
  </sheetPr>
  <dimension ref="B2:P42"/>
  <sheetViews>
    <sheetView showGridLines="0" zoomScaleNormal="100" workbookViewId="0">
      <pane ySplit="8" topLeftCell="A9" activePane="bottomLeft" state="frozen"/>
      <selection pane="bottomLeft" activeCell="C3" sqref="C3:M3"/>
    </sheetView>
  </sheetViews>
  <sheetFormatPr defaultColWidth="11" defaultRowHeight="15.6"/>
  <cols>
    <col min="2" max="2" width="6.625" customWidth="1"/>
    <col min="3" max="3" width="25.125" bestFit="1" customWidth="1"/>
    <col min="4" max="4" width="8.875" customWidth="1"/>
    <col min="5" max="5" width="6.875" customWidth="1"/>
    <col min="6" max="6" width="8.875" customWidth="1"/>
    <col min="7" max="7" width="6.875" customWidth="1"/>
    <col min="8" max="8" width="8.875" customWidth="1"/>
    <col min="9" max="9" width="6.875" customWidth="1"/>
    <col min="10" max="11" width="10.375" hidden="1" customWidth="1"/>
    <col min="12" max="12" width="10.375" customWidth="1"/>
    <col min="13" max="15" width="9.875" customWidth="1"/>
    <col min="16" max="16" width="2.5" customWidth="1"/>
  </cols>
  <sheetData>
    <row r="2" spans="2:16">
      <c r="C2" s="1"/>
      <c r="D2" s="1"/>
      <c r="E2" s="1"/>
      <c r="F2" s="1"/>
      <c r="G2" s="1"/>
      <c r="H2" s="1"/>
      <c r="I2" s="1"/>
      <c r="J2" s="1"/>
      <c r="K2" s="1"/>
      <c r="L2" s="1"/>
      <c r="M2" s="1"/>
      <c r="N2" s="1"/>
      <c r="O2" s="1"/>
      <c r="P2" s="1"/>
    </row>
    <row r="3" spans="2:16" ht="17.45">
      <c r="C3" s="405" t="s">
        <v>173</v>
      </c>
      <c r="D3" s="405"/>
      <c r="E3" s="405"/>
      <c r="F3" s="405"/>
      <c r="G3" s="405"/>
      <c r="H3" s="405"/>
      <c r="I3" s="405"/>
      <c r="J3" s="405"/>
      <c r="K3" s="405"/>
      <c r="L3" s="405"/>
      <c r="M3" s="405"/>
      <c r="N3" s="298"/>
      <c r="O3" s="298"/>
      <c r="P3" s="1"/>
    </row>
    <row r="4" spans="2:16">
      <c r="C4" s="1"/>
      <c r="D4" s="1"/>
      <c r="E4" s="1"/>
      <c r="F4" s="406" t="s">
        <v>1</v>
      </c>
      <c r="G4" s="406"/>
      <c r="H4" s="1"/>
      <c r="I4" s="2"/>
      <c r="J4" s="1"/>
      <c r="K4" s="1"/>
      <c r="L4" s="1"/>
      <c r="M4" s="1"/>
      <c r="N4" s="1"/>
      <c r="O4" s="1"/>
      <c r="P4" s="1"/>
    </row>
    <row r="5" spans="2:16">
      <c r="C5" s="1"/>
      <c r="D5" s="1"/>
      <c r="E5" s="1"/>
      <c r="F5" s="1"/>
      <c r="G5" s="1"/>
      <c r="H5" s="1"/>
      <c r="I5" s="1"/>
      <c r="J5" s="1"/>
      <c r="K5" s="1"/>
      <c r="L5" s="1"/>
      <c r="M5" s="1"/>
      <c r="N5" s="1"/>
      <c r="O5" s="1"/>
      <c r="P5" s="1"/>
    </row>
    <row r="6" spans="2:16">
      <c r="C6" s="1"/>
      <c r="D6" s="407" t="s">
        <v>2</v>
      </c>
      <c r="E6" s="407"/>
      <c r="F6" s="407" t="s">
        <v>3</v>
      </c>
      <c r="G6" s="407"/>
      <c r="H6" s="408" t="s">
        <v>4</v>
      </c>
      <c r="I6" s="408"/>
      <c r="K6" s="3"/>
      <c r="L6" s="410" t="s">
        <v>5</v>
      </c>
      <c r="M6" s="1"/>
      <c r="N6" s="1"/>
      <c r="O6" s="1"/>
      <c r="P6" s="1"/>
    </row>
    <row r="7" spans="2:16" ht="17.100000000000001" customHeight="1">
      <c r="C7" s="1"/>
      <c r="D7" s="409" t="s">
        <v>6</v>
      </c>
      <c r="E7" s="409"/>
      <c r="F7" s="409" t="s">
        <v>7</v>
      </c>
      <c r="G7" s="409"/>
      <c r="H7" s="409" t="s">
        <v>8</v>
      </c>
      <c r="I7" s="409"/>
      <c r="K7" s="3"/>
      <c r="L7" s="410"/>
      <c r="M7" s="4" t="s">
        <v>9</v>
      </c>
      <c r="N7" s="4"/>
      <c r="O7" s="4"/>
      <c r="P7" s="1"/>
    </row>
    <row r="8" spans="2:16">
      <c r="C8" s="1"/>
      <c r="D8" s="404" t="s">
        <v>10</v>
      </c>
      <c r="E8" s="404"/>
      <c r="F8" s="404" t="s">
        <v>10</v>
      </c>
      <c r="G8" s="404"/>
      <c r="H8" s="404" t="s">
        <v>10</v>
      </c>
      <c r="I8" s="404"/>
      <c r="K8" s="3"/>
      <c r="L8" s="410"/>
      <c r="M8" s="5"/>
      <c r="N8" s="5"/>
      <c r="O8" s="5"/>
      <c r="P8" s="1"/>
    </row>
    <row r="9" spans="2:16" ht="5.0999999999999996" customHeight="1" thickBot="1">
      <c r="C9" s="1"/>
      <c r="D9" s="30"/>
      <c r="E9" s="30"/>
      <c r="F9" s="30"/>
      <c r="G9" s="30"/>
      <c r="H9" s="30"/>
      <c r="I9" s="30"/>
      <c r="J9" s="3"/>
      <c r="K9" s="3"/>
      <c r="L9" s="3"/>
      <c r="M9" s="5"/>
      <c r="N9" s="5"/>
      <c r="O9" s="5"/>
      <c r="P9" s="1"/>
    </row>
    <row r="10" spans="2:16" ht="21" customHeight="1" thickBot="1">
      <c r="B10" s="454" t="s">
        <v>174</v>
      </c>
      <c r="C10" s="47" t="s">
        <v>27</v>
      </c>
      <c r="D10" s="321">
        <f>Transparency!S29</f>
        <v>54</v>
      </c>
      <c r="E10" s="322"/>
      <c r="F10" s="47">
        <f>Accountability!S33</f>
        <v>18</v>
      </c>
      <c r="G10" s="48"/>
      <c r="H10" s="321">
        <f>Consistency!S26</f>
        <v>45</v>
      </c>
      <c r="I10" s="323"/>
      <c r="J10" s="250">
        <f t="shared" ref="J10:J39" si="0">ROUND((D10*$E$40)+(F10*$G$40)+(H10*$I$40),0)</f>
        <v>38</v>
      </c>
      <c r="K10" s="304">
        <f t="shared" ref="K10:K39" si="1">IF(COUNTIF($J$12:$J$38,J10)&gt;1,"YES",0)</f>
        <v>0</v>
      </c>
      <c r="L10" s="12">
        <f>J10+0.09</f>
        <v>38.090000000000003</v>
      </c>
      <c r="M10" s="13">
        <f>_xlfn.RANK.EQ(L10,$L$10:$L$39,0)</f>
        <v>17</v>
      </c>
      <c r="N10" s="331"/>
      <c r="O10" s="334"/>
      <c r="P10" s="1"/>
    </row>
    <row r="11" spans="2:16" ht="21" customHeight="1" thickBot="1">
      <c r="B11" s="455"/>
      <c r="C11" s="33" t="s">
        <v>21</v>
      </c>
      <c r="D11" s="33">
        <f>Transparency!AQ29</f>
        <v>49</v>
      </c>
      <c r="E11" s="44"/>
      <c r="F11" s="33">
        <f>Accountability!AQ33</f>
        <v>32</v>
      </c>
      <c r="G11" s="44"/>
      <c r="H11" s="33">
        <f>Consistency!AQ26</f>
        <v>45</v>
      </c>
      <c r="I11" s="270"/>
      <c r="J11" s="316">
        <f t="shared" si="0"/>
        <v>41</v>
      </c>
      <c r="K11" s="315" t="str">
        <f t="shared" si="1"/>
        <v>YES</v>
      </c>
      <c r="L11" s="14">
        <f>J11+0.08</f>
        <v>41.08</v>
      </c>
      <c r="M11" s="301">
        <f t="shared" ref="M11:M39" si="2">_xlfn.RANK.EQ(L11,$L$10:$L$39,0)</f>
        <v>11</v>
      </c>
      <c r="N11" s="331"/>
      <c r="O11" s="334"/>
      <c r="P11" s="1"/>
    </row>
    <row r="12" spans="2:16" ht="21" customHeight="1">
      <c r="B12" s="455"/>
      <c r="C12" s="49" t="s">
        <v>13</v>
      </c>
      <c r="D12" s="59">
        <f>Transparency!AT29</f>
        <v>85</v>
      </c>
      <c r="E12" s="311"/>
      <c r="F12" s="59">
        <f>Accountability!AT33</f>
        <v>45</v>
      </c>
      <c r="G12" s="311"/>
      <c r="H12" s="59">
        <f>Consistency!AT26</f>
        <v>50</v>
      </c>
      <c r="I12" s="312"/>
      <c r="J12" s="12">
        <f t="shared" si="0"/>
        <v>57</v>
      </c>
      <c r="K12" s="305">
        <f t="shared" si="1"/>
        <v>0</v>
      </c>
      <c r="L12" s="15">
        <f>J12</f>
        <v>57</v>
      </c>
      <c r="M12" s="302">
        <f t="shared" si="2"/>
        <v>3</v>
      </c>
      <c r="N12" s="331"/>
      <c r="O12" s="334"/>
      <c r="P12" s="1"/>
    </row>
    <row r="13" spans="2:16" ht="21" customHeight="1">
      <c r="B13" s="455"/>
      <c r="C13" s="45" t="s">
        <v>26</v>
      </c>
      <c r="D13" s="33">
        <f>Transparency!BC29</f>
        <v>62</v>
      </c>
      <c r="E13" s="44"/>
      <c r="F13" s="45">
        <f>Accountability!BC33</f>
        <v>39</v>
      </c>
      <c r="G13" s="44"/>
      <c r="H13" s="45">
        <f>Consistency!BC26</f>
        <v>25</v>
      </c>
      <c r="I13" s="44"/>
      <c r="J13" s="328">
        <f t="shared" si="0"/>
        <v>39</v>
      </c>
      <c r="K13" s="315" t="str">
        <f t="shared" si="1"/>
        <v>YES</v>
      </c>
      <c r="L13" s="14">
        <f>J13+0.08</f>
        <v>39.08</v>
      </c>
      <c r="M13" s="301">
        <f t="shared" si="2"/>
        <v>16</v>
      </c>
      <c r="N13" s="331"/>
      <c r="O13" s="334"/>
      <c r="P13" s="1"/>
    </row>
    <row r="14" spans="2:16" ht="21" customHeight="1" thickBot="1">
      <c r="B14" s="455"/>
      <c r="C14" s="22" t="s">
        <v>30</v>
      </c>
      <c r="D14" s="22">
        <f>Transparency!BF29</f>
        <v>69</v>
      </c>
      <c r="E14" s="37"/>
      <c r="F14" s="22">
        <f>Accountability!BF33</f>
        <v>22</v>
      </c>
      <c r="G14" s="37"/>
      <c r="H14" s="22">
        <f>Consistency!BF26</f>
        <v>25</v>
      </c>
      <c r="I14" s="271"/>
      <c r="J14" s="15">
        <f t="shared" si="0"/>
        <v>35</v>
      </c>
      <c r="K14" s="305" t="str">
        <f t="shared" si="1"/>
        <v>YES</v>
      </c>
      <c r="L14" s="15">
        <f>J14+0.09</f>
        <v>35.090000000000003</v>
      </c>
      <c r="M14" s="302">
        <f t="shared" si="2"/>
        <v>20</v>
      </c>
      <c r="N14" s="331"/>
      <c r="O14" s="334"/>
      <c r="P14" s="1"/>
    </row>
    <row r="15" spans="2:16" ht="21" customHeight="1" thickBot="1">
      <c r="B15" s="455"/>
      <c r="C15" s="33" t="s">
        <v>33</v>
      </c>
      <c r="D15" s="33">
        <f>Transparency!CJ29</f>
        <v>55</v>
      </c>
      <c r="E15" s="44"/>
      <c r="F15" s="33">
        <f>Accountability!CJ33</f>
        <v>14</v>
      </c>
      <c r="G15" s="44"/>
      <c r="H15" s="33">
        <f>Consistency!CJ26</f>
        <v>30</v>
      </c>
      <c r="I15" s="270"/>
      <c r="J15" s="316">
        <f t="shared" si="0"/>
        <v>31</v>
      </c>
      <c r="K15" s="315">
        <f t="shared" si="1"/>
        <v>0</v>
      </c>
      <c r="L15" s="14">
        <f>J15</f>
        <v>31</v>
      </c>
      <c r="M15" s="301">
        <f t="shared" si="2"/>
        <v>23</v>
      </c>
      <c r="N15" s="331"/>
      <c r="O15" s="334"/>
    </row>
    <row r="16" spans="2:16" ht="21" customHeight="1">
      <c r="B16" s="456"/>
      <c r="C16" s="53" t="s">
        <v>19</v>
      </c>
      <c r="D16" s="54">
        <f>Transparency!CP29</f>
        <v>62</v>
      </c>
      <c r="E16" s="55"/>
      <c r="F16" s="54">
        <f>Accountability!CP33</f>
        <v>24</v>
      </c>
      <c r="G16" s="55"/>
      <c r="H16" s="54">
        <f>Consistency!CP26</f>
        <v>45</v>
      </c>
      <c r="I16" s="272"/>
      <c r="J16" s="324">
        <f t="shared" si="0"/>
        <v>42</v>
      </c>
      <c r="K16" s="325">
        <f t="shared" si="1"/>
        <v>0</v>
      </c>
      <c r="L16" s="19">
        <f>J16</f>
        <v>42</v>
      </c>
      <c r="M16" s="302">
        <f t="shared" si="2"/>
        <v>9</v>
      </c>
      <c r="N16" s="331"/>
      <c r="O16" s="334"/>
      <c r="P16" s="1"/>
    </row>
    <row r="17" spans="2:16" ht="21" customHeight="1">
      <c r="B17" s="351" t="s">
        <v>175</v>
      </c>
      <c r="C17" s="356" t="s">
        <v>17</v>
      </c>
      <c r="D17" s="357">
        <f>Transparency!AE29</f>
        <v>82</v>
      </c>
      <c r="E17" s="358"/>
      <c r="F17" s="357">
        <f>Accountability!AE33</f>
        <v>33</v>
      </c>
      <c r="G17" s="358"/>
      <c r="H17" s="357">
        <f>Consistency!AE26</f>
        <v>45</v>
      </c>
      <c r="I17" s="359"/>
      <c r="J17" s="256">
        <f t="shared" si="0"/>
        <v>50</v>
      </c>
      <c r="K17" s="350">
        <f t="shared" si="1"/>
        <v>0</v>
      </c>
      <c r="L17" s="256">
        <f>J17</f>
        <v>50</v>
      </c>
      <c r="M17" s="307">
        <f t="shared" si="2"/>
        <v>7</v>
      </c>
      <c r="N17" s="30"/>
      <c r="P17" s="1"/>
    </row>
    <row r="18" spans="2:16" ht="21" customHeight="1">
      <c r="B18" s="327" t="s">
        <v>176</v>
      </c>
      <c r="C18" s="243" t="s">
        <v>34</v>
      </c>
      <c r="D18" s="26">
        <f>Transparency!BL29</f>
        <v>50</v>
      </c>
      <c r="E18" s="244"/>
      <c r="F18" s="26">
        <f>Accountability!BL33</f>
        <v>12</v>
      </c>
      <c r="G18" s="244"/>
      <c r="H18" s="26">
        <f>Consistency!BL26</f>
        <v>30</v>
      </c>
      <c r="I18" s="274"/>
      <c r="J18" s="60">
        <f t="shared" si="0"/>
        <v>29</v>
      </c>
      <c r="K18" s="326">
        <f t="shared" si="1"/>
        <v>0</v>
      </c>
      <c r="L18" s="60">
        <f>J18</f>
        <v>29</v>
      </c>
      <c r="M18" s="61">
        <f t="shared" si="2"/>
        <v>24</v>
      </c>
      <c r="N18" s="30"/>
      <c r="P18" s="1"/>
    </row>
    <row r="19" spans="2:16" ht="21" customHeight="1" thickBot="1">
      <c r="B19" s="457" t="s">
        <v>177</v>
      </c>
      <c r="C19" s="20" t="s">
        <v>23</v>
      </c>
      <c r="D19" s="253">
        <f>Transparency!G29</f>
        <v>60</v>
      </c>
      <c r="E19" s="254"/>
      <c r="F19" s="253">
        <f>Accountability!G33</f>
        <v>47</v>
      </c>
      <c r="G19" s="254"/>
      <c r="H19" s="253">
        <f>Consistency!G26</f>
        <v>25</v>
      </c>
      <c r="I19" s="275"/>
      <c r="J19" s="256">
        <f t="shared" si="0"/>
        <v>41</v>
      </c>
      <c r="K19" s="350" t="str">
        <f t="shared" si="1"/>
        <v>YES</v>
      </c>
      <c r="L19" s="256">
        <f>J19+0.06</f>
        <v>41.06</v>
      </c>
      <c r="M19" s="301">
        <f t="shared" si="2"/>
        <v>13</v>
      </c>
      <c r="N19" s="30"/>
      <c r="P19" s="1"/>
    </row>
    <row r="20" spans="2:16" ht="21" customHeight="1">
      <c r="B20" s="458"/>
      <c r="C20" s="22" t="s">
        <v>24</v>
      </c>
      <c r="D20" s="22">
        <f>Transparency!P29</f>
        <v>57</v>
      </c>
      <c r="E20" s="37"/>
      <c r="F20" s="59">
        <f>Accountability!P33</f>
        <v>49</v>
      </c>
      <c r="G20" s="37"/>
      <c r="H20" s="59">
        <f>Consistency!P26</f>
        <v>25</v>
      </c>
      <c r="I20" s="271"/>
      <c r="J20" s="12">
        <f t="shared" si="0"/>
        <v>41</v>
      </c>
      <c r="K20" s="305" t="str">
        <f t="shared" si="1"/>
        <v>YES</v>
      </c>
      <c r="L20" s="15">
        <f>J20+0.05</f>
        <v>41.05</v>
      </c>
      <c r="M20" s="302">
        <f t="shared" si="2"/>
        <v>14</v>
      </c>
      <c r="N20" s="30"/>
      <c r="P20" s="1"/>
    </row>
    <row r="21" spans="2:16" ht="21" customHeight="1">
      <c r="B21" s="458"/>
      <c r="C21" s="329" t="s">
        <v>31</v>
      </c>
      <c r="D21" s="45">
        <f>Transparency!V29</f>
        <v>52</v>
      </c>
      <c r="E21" s="45"/>
      <c r="F21" s="33">
        <f>Accountability!V33</f>
        <v>52</v>
      </c>
      <c r="G21" s="44"/>
      <c r="H21" s="45">
        <f>Consistency!V26</f>
        <v>10</v>
      </c>
      <c r="I21" s="44"/>
      <c r="J21" s="328">
        <f t="shared" si="0"/>
        <v>35</v>
      </c>
      <c r="K21" s="315" t="str">
        <f t="shared" si="1"/>
        <v>YES</v>
      </c>
      <c r="L21" s="14">
        <f>J21+0.08</f>
        <v>35.08</v>
      </c>
      <c r="M21" s="301">
        <f t="shared" si="2"/>
        <v>21</v>
      </c>
      <c r="N21" s="30"/>
      <c r="P21" s="1"/>
    </row>
    <row r="22" spans="2:16" ht="21" customHeight="1" thickBot="1">
      <c r="B22" s="458"/>
      <c r="C22" s="49" t="s">
        <v>40</v>
      </c>
      <c r="D22" s="22">
        <f>Transparency!AB29</f>
        <v>22</v>
      </c>
      <c r="E22" s="37"/>
      <c r="F22" s="22">
        <f>Accountability!AB33</f>
        <v>21</v>
      </c>
      <c r="G22" s="37"/>
      <c r="H22" s="22">
        <f>Consistency!AB26</f>
        <v>0</v>
      </c>
      <c r="I22" s="271"/>
      <c r="J22" s="15">
        <f t="shared" si="0"/>
        <v>13</v>
      </c>
      <c r="K22" s="305">
        <f t="shared" si="1"/>
        <v>0</v>
      </c>
      <c r="L22" s="15">
        <f>J22</f>
        <v>13</v>
      </c>
      <c r="M22" s="302">
        <f t="shared" si="2"/>
        <v>30</v>
      </c>
      <c r="N22" s="30"/>
      <c r="P22" s="1"/>
    </row>
    <row r="23" spans="2:16" ht="21" customHeight="1">
      <c r="B23" s="459"/>
      <c r="C23" s="23" t="s">
        <v>38</v>
      </c>
      <c r="D23" s="23">
        <f>Transparency!AK29</f>
        <v>32</v>
      </c>
      <c r="E23" s="225"/>
      <c r="F23" s="23">
        <f>Accountability!AK33</f>
        <v>0</v>
      </c>
      <c r="G23" s="225"/>
      <c r="H23" s="23">
        <f>Consistency!AK26</f>
        <v>30</v>
      </c>
      <c r="I23" s="276"/>
      <c r="J23" s="360">
        <f t="shared" si="0"/>
        <v>20</v>
      </c>
      <c r="K23" s="361">
        <f t="shared" si="1"/>
        <v>0</v>
      </c>
      <c r="L23" s="257">
        <f>J23</f>
        <v>20</v>
      </c>
      <c r="M23" s="301">
        <f t="shared" si="2"/>
        <v>28</v>
      </c>
      <c r="N23" s="30"/>
    </row>
    <row r="24" spans="2:16" ht="21" customHeight="1">
      <c r="B24" s="251" t="s">
        <v>178</v>
      </c>
      <c r="C24" s="31" t="s">
        <v>35</v>
      </c>
      <c r="D24" s="29">
        <f>Transparency!AH29</f>
        <v>30</v>
      </c>
      <c r="E24" s="39"/>
      <c r="F24" s="29">
        <f>Accountability!AH33</f>
        <v>22</v>
      </c>
      <c r="G24" s="39"/>
      <c r="H24" s="29">
        <f>Consistency!AH26</f>
        <v>30</v>
      </c>
      <c r="I24" s="280"/>
      <c r="J24" s="15">
        <f t="shared" si="0"/>
        <v>27</v>
      </c>
      <c r="K24" s="305">
        <f t="shared" si="1"/>
        <v>0</v>
      </c>
      <c r="L24" s="15">
        <f>J24</f>
        <v>27</v>
      </c>
      <c r="M24" s="61">
        <f t="shared" si="2"/>
        <v>25</v>
      </c>
      <c r="N24" s="30"/>
      <c r="P24" s="1"/>
    </row>
    <row r="25" spans="2:16" ht="21" customHeight="1">
      <c r="B25" s="351" t="s">
        <v>179</v>
      </c>
      <c r="C25" s="245" t="s">
        <v>37</v>
      </c>
      <c r="D25" s="246">
        <f>Transparency!AW29</f>
        <v>22</v>
      </c>
      <c r="E25" s="362"/>
      <c r="F25" s="246">
        <f>Accountability!AW33</f>
        <v>15</v>
      </c>
      <c r="G25" s="362"/>
      <c r="H25" s="246">
        <f>Consistency!AW26</f>
        <v>30</v>
      </c>
      <c r="I25" s="363"/>
      <c r="J25" s="56">
        <f t="shared" si="0"/>
        <v>23</v>
      </c>
      <c r="K25" s="306" t="str">
        <f t="shared" si="1"/>
        <v>YES</v>
      </c>
      <c r="L25" s="56">
        <f>J25+0.08</f>
        <v>23.08</v>
      </c>
      <c r="M25" s="307">
        <f t="shared" si="2"/>
        <v>27</v>
      </c>
      <c r="N25" s="30"/>
      <c r="P25" s="1"/>
    </row>
    <row r="26" spans="2:16" ht="21" customHeight="1">
      <c r="B26" s="353" t="s">
        <v>180</v>
      </c>
      <c r="C26" s="11" t="s">
        <v>22</v>
      </c>
      <c r="D26" s="11">
        <f>Transparency!BO29</f>
        <v>52</v>
      </c>
      <c r="E26" s="42"/>
      <c r="F26" s="11">
        <f>Accountability!BO33</f>
        <v>45</v>
      </c>
      <c r="G26" s="42"/>
      <c r="H26" s="11">
        <f>Consistency!BO26</f>
        <v>30</v>
      </c>
      <c r="I26" s="284"/>
      <c r="J26" s="15">
        <f t="shared" si="0"/>
        <v>41</v>
      </c>
      <c r="K26" s="305" t="str">
        <f t="shared" si="1"/>
        <v>YES</v>
      </c>
      <c r="L26" s="15">
        <f>J26+0.07</f>
        <v>41.07</v>
      </c>
      <c r="M26" s="302">
        <f t="shared" si="2"/>
        <v>12</v>
      </c>
      <c r="N26" s="30"/>
      <c r="P26" s="1"/>
    </row>
    <row r="27" spans="2:16" ht="21" customHeight="1">
      <c r="B27" s="351" t="s">
        <v>181</v>
      </c>
      <c r="C27" s="245" t="s">
        <v>39</v>
      </c>
      <c r="D27" s="264">
        <f>Transparency!CA29</f>
        <v>5</v>
      </c>
      <c r="E27" s="247"/>
      <c r="F27" s="264">
        <f>Accountability!CA33</f>
        <v>12</v>
      </c>
      <c r="G27" s="247"/>
      <c r="H27" s="264">
        <f>Consistency!CA26</f>
        <v>25</v>
      </c>
      <c r="I27" s="279"/>
      <c r="J27" s="56">
        <f t="shared" si="0"/>
        <v>15</v>
      </c>
      <c r="K27" s="306">
        <f t="shared" si="1"/>
        <v>0</v>
      </c>
      <c r="L27" s="56">
        <f>J27</f>
        <v>15</v>
      </c>
      <c r="M27" s="307">
        <f t="shared" si="2"/>
        <v>29</v>
      </c>
      <c r="N27" s="30"/>
      <c r="P27" s="1"/>
    </row>
    <row r="28" spans="2:16" ht="21" customHeight="1">
      <c r="B28" s="327" t="s">
        <v>182</v>
      </c>
      <c r="C28" s="36" t="s">
        <v>32</v>
      </c>
      <c r="D28" s="29">
        <f>Transparency!Y29</f>
        <v>39</v>
      </c>
      <c r="E28" s="39"/>
      <c r="F28" s="29">
        <f>Accountability!Y33</f>
        <v>17</v>
      </c>
      <c r="G28" s="39"/>
      <c r="H28" s="29">
        <f>Consistency!Y26</f>
        <v>40</v>
      </c>
      <c r="I28" s="280"/>
      <c r="J28" s="15">
        <f t="shared" si="0"/>
        <v>32</v>
      </c>
      <c r="K28" s="305">
        <f t="shared" si="1"/>
        <v>0</v>
      </c>
      <c r="L28" s="15">
        <f>J28</f>
        <v>32</v>
      </c>
      <c r="M28" s="302">
        <f t="shared" si="2"/>
        <v>22</v>
      </c>
      <c r="N28" s="30"/>
      <c r="P28" s="1"/>
    </row>
    <row r="29" spans="2:16" ht="21" customHeight="1">
      <c r="B29" s="251" t="s">
        <v>183</v>
      </c>
      <c r="C29" s="364" t="s">
        <v>15</v>
      </c>
      <c r="D29" s="364">
        <f>Transparency!BR29</f>
        <v>65</v>
      </c>
      <c r="E29" s="365"/>
      <c r="F29" s="364">
        <f>Accountability!BR33</f>
        <v>38</v>
      </c>
      <c r="G29" s="365"/>
      <c r="H29" s="364">
        <f>Consistency!BR26</f>
        <v>55</v>
      </c>
      <c r="I29" s="366"/>
      <c r="J29" s="56">
        <f t="shared" si="0"/>
        <v>52</v>
      </c>
      <c r="K29" s="306">
        <f t="shared" si="1"/>
        <v>0</v>
      </c>
      <c r="L29" s="56">
        <f>J29</f>
        <v>52</v>
      </c>
      <c r="M29" s="307">
        <f t="shared" si="2"/>
        <v>5</v>
      </c>
      <c r="N29" s="30"/>
      <c r="P29" s="1"/>
    </row>
    <row r="30" spans="2:16" ht="21" customHeight="1">
      <c r="B30" s="327" t="s">
        <v>184</v>
      </c>
      <c r="C30" s="27" t="s">
        <v>28</v>
      </c>
      <c r="D30" s="27">
        <f>Transparency!BI29</f>
        <v>55</v>
      </c>
      <c r="E30" s="263"/>
      <c r="F30" s="27">
        <f>Accountability!BI33</f>
        <v>17</v>
      </c>
      <c r="G30" s="263"/>
      <c r="H30" s="27">
        <f>Consistency!BI26</f>
        <v>45</v>
      </c>
      <c r="I30" s="278"/>
      <c r="J30" s="60">
        <f t="shared" si="0"/>
        <v>38</v>
      </c>
      <c r="K30" s="326">
        <f t="shared" si="1"/>
        <v>0</v>
      </c>
      <c r="L30" s="60">
        <f>J30+0.08</f>
        <v>38.08</v>
      </c>
      <c r="M30" s="61">
        <f t="shared" si="2"/>
        <v>18</v>
      </c>
      <c r="N30" s="30"/>
      <c r="P30" s="1"/>
    </row>
    <row r="31" spans="2:16" ht="21" customHeight="1">
      <c r="B31" s="354" t="s">
        <v>185</v>
      </c>
      <c r="C31" s="21" t="s">
        <v>36</v>
      </c>
      <c r="D31" s="33">
        <f>Transparency!BX29</f>
        <v>32</v>
      </c>
      <c r="E31" s="44"/>
      <c r="F31" s="33">
        <f>Accountability!BX33</f>
        <v>9</v>
      </c>
      <c r="G31" s="44"/>
      <c r="H31" s="33">
        <f>Consistency!BX26</f>
        <v>30</v>
      </c>
      <c r="I31" s="270"/>
      <c r="J31" s="14">
        <f t="shared" si="0"/>
        <v>23</v>
      </c>
      <c r="K31" s="315" t="str">
        <f t="shared" si="1"/>
        <v>YES</v>
      </c>
      <c r="L31" s="14">
        <f>J31+0.09</f>
        <v>23.09</v>
      </c>
      <c r="M31" s="301">
        <f t="shared" si="2"/>
        <v>26</v>
      </c>
      <c r="N31" s="30"/>
      <c r="P31" s="1"/>
    </row>
    <row r="32" spans="2:16" ht="21" customHeight="1" thickBot="1">
      <c r="B32" s="460" t="s">
        <v>186</v>
      </c>
      <c r="C32" s="367" t="s">
        <v>29</v>
      </c>
      <c r="D32" s="367">
        <f>Transparency!J29</f>
        <v>79</v>
      </c>
      <c r="E32" s="368"/>
      <c r="F32" s="367">
        <f>Accountability!J33</f>
        <v>21</v>
      </c>
      <c r="G32" s="368"/>
      <c r="H32" s="367">
        <f>Consistency!J26</f>
        <v>25</v>
      </c>
      <c r="I32" s="369"/>
      <c r="J32" s="250">
        <f t="shared" si="0"/>
        <v>37</v>
      </c>
      <c r="K32" s="304">
        <f t="shared" si="1"/>
        <v>0</v>
      </c>
      <c r="L32" s="250">
        <f t="shared" ref="L32:L37" si="3">J32</f>
        <v>37</v>
      </c>
      <c r="M32" s="300">
        <f t="shared" si="2"/>
        <v>19</v>
      </c>
      <c r="N32" s="30"/>
      <c r="P32" s="1"/>
    </row>
    <row r="33" spans="2:16" ht="21" customHeight="1">
      <c r="B33" s="461"/>
      <c r="C33" s="265" t="s">
        <v>12</v>
      </c>
      <c r="D33" s="265">
        <f>Transparency!CG29</f>
        <v>85</v>
      </c>
      <c r="E33" s="266"/>
      <c r="F33" s="265">
        <f>Accountability!CG33</f>
        <v>70</v>
      </c>
      <c r="G33" s="266"/>
      <c r="H33" s="265">
        <f>Consistency!CG26</f>
        <v>55</v>
      </c>
      <c r="I33" s="277"/>
      <c r="J33" s="360">
        <f t="shared" si="0"/>
        <v>68</v>
      </c>
      <c r="K33" s="361">
        <f t="shared" si="1"/>
        <v>0</v>
      </c>
      <c r="L33" s="257">
        <f t="shared" si="3"/>
        <v>68</v>
      </c>
      <c r="M33" s="24">
        <f t="shared" si="2"/>
        <v>2</v>
      </c>
      <c r="N33" s="30"/>
      <c r="P33" s="1"/>
    </row>
    <row r="34" spans="2:16" ht="21" customHeight="1">
      <c r="B34" s="355" t="s">
        <v>187</v>
      </c>
      <c r="C34" s="29" t="s">
        <v>14</v>
      </c>
      <c r="D34" s="29">
        <f>Transparency!CD29</f>
        <v>62</v>
      </c>
      <c r="E34" s="39"/>
      <c r="F34" s="29">
        <f>Accountability!CD33</f>
        <v>39</v>
      </c>
      <c r="G34" s="39"/>
      <c r="H34" s="29">
        <f>Consistency!CD26</f>
        <v>65</v>
      </c>
      <c r="I34" s="280"/>
      <c r="J34" s="15">
        <f t="shared" si="0"/>
        <v>55</v>
      </c>
      <c r="K34" s="305">
        <f t="shared" si="1"/>
        <v>0</v>
      </c>
      <c r="L34" s="15">
        <f t="shared" si="3"/>
        <v>55</v>
      </c>
      <c r="M34" s="302">
        <f t="shared" si="2"/>
        <v>4</v>
      </c>
      <c r="N34" s="30"/>
      <c r="P34" s="1"/>
    </row>
    <row r="35" spans="2:16" ht="21" customHeight="1" thickBot="1">
      <c r="B35" s="460" t="s">
        <v>188</v>
      </c>
      <c r="C35" s="18" t="s">
        <v>11</v>
      </c>
      <c r="D35" s="18">
        <f>Transparency!AN29</f>
        <v>80</v>
      </c>
      <c r="E35" s="285"/>
      <c r="F35" s="18">
        <f>Accountability!AN33</f>
        <v>59</v>
      </c>
      <c r="G35" s="285"/>
      <c r="H35" s="18">
        <f>Consistency!AN26</f>
        <v>75</v>
      </c>
      <c r="I35" s="286"/>
      <c r="J35" s="256">
        <f t="shared" si="0"/>
        <v>71</v>
      </c>
      <c r="K35" s="350">
        <f t="shared" si="1"/>
        <v>0</v>
      </c>
      <c r="L35" s="256">
        <f t="shared" si="3"/>
        <v>71</v>
      </c>
      <c r="M35" s="57">
        <f t="shared" si="2"/>
        <v>1</v>
      </c>
      <c r="N35" s="30"/>
      <c r="P35" s="1"/>
    </row>
    <row r="36" spans="2:16" ht="21" customHeight="1" thickBot="1">
      <c r="B36" s="462"/>
      <c r="C36" s="231" t="s">
        <v>18</v>
      </c>
      <c r="D36" s="11">
        <f>Transparency!AZ29</f>
        <v>42</v>
      </c>
      <c r="E36" s="42"/>
      <c r="F36" s="11">
        <f>Accountability!AZ33</f>
        <v>12</v>
      </c>
      <c r="G36" s="42"/>
      <c r="H36" s="11">
        <f>Consistency!AZ26</f>
        <v>70</v>
      </c>
      <c r="I36" s="284"/>
      <c r="J36" s="12">
        <f t="shared" si="0"/>
        <v>43</v>
      </c>
      <c r="K36" s="305">
        <f t="shared" si="1"/>
        <v>0</v>
      </c>
      <c r="L36" s="15">
        <f t="shared" si="3"/>
        <v>43</v>
      </c>
      <c r="M36" s="302">
        <f t="shared" si="2"/>
        <v>8</v>
      </c>
      <c r="N36" s="30"/>
      <c r="P36" s="1"/>
    </row>
    <row r="37" spans="2:16" ht="21" customHeight="1">
      <c r="B37" s="461"/>
      <c r="C37" s="265" t="s">
        <v>16</v>
      </c>
      <c r="D37" s="265">
        <f>Transparency!BU29</f>
        <v>57</v>
      </c>
      <c r="E37" s="266"/>
      <c r="F37" s="265">
        <f>Accountability!BU33</f>
        <v>20</v>
      </c>
      <c r="G37" s="266"/>
      <c r="H37" s="265">
        <f>Consistency!BU26</f>
        <v>75</v>
      </c>
      <c r="I37" s="277"/>
      <c r="J37" s="360">
        <f t="shared" si="0"/>
        <v>51</v>
      </c>
      <c r="K37" s="361">
        <f t="shared" si="1"/>
        <v>0</v>
      </c>
      <c r="L37" s="257">
        <f t="shared" si="3"/>
        <v>51</v>
      </c>
      <c r="M37" s="24">
        <f t="shared" si="2"/>
        <v>6</v>
      </c>
      <c r="N37" s="30"/>
      <c r="P37" s="1"/>
    </row>
    <row r="38" spans="2:16" ht="21" customHeight="1" thickBot="1">
      <c r="B38" s="460" t="s">
        <v>189</v>
      </c>
      <c r="C38" s="6" t="s">
        <v>25</v>
      </c>
      <c r="D38" s="6">
        <f>Transparency!CM29</f>
        <v>70</v>
      </c>
      <c r="E38" s="233"/>
      <c r="F38" s="6">
        <f>Accountability!CM33</f>
        <v>22</v>
      </c>
      <c r="G38" s="233"/>
      <c r="H38" s="6">
        <f>Consistency!CM26</f>
        <v>35</v>
      </c>
      <c r="I38" s="282"/>
      <c r="J38" s="250">
        <f t="shared" si="0"/>
        <v>39</v>
      </c>
      <c r="K38" s="304" t="str">
        <f t="shared" si="1"/>
        <v>YES</v>
      </c>
      <c r="L38" s="250">
        <f>J38+0.09</f>
        <v>39.090000000000003</v>
      </c>
      <c r="M38" s="300">
        <f t="shared" si="2"/>
        <v>15</v>
      </c>
      <c r="N38" s="30"/>
    </row>
    <row r="39" spans="2:16" ht="21" customHeight="1" thickBot="1">
      <c r="B39" s="461"/>
      <c r="C39" s="265" t="s">
        <v>20</v>
      </c>
      <c r="D39" s="265">
        <f>Transparency!M29</f>
        <v>50</v>
      </c>
      <c r="E39" s="266"/>
      <c r="F39" s="265">
        <f>Accountability!M33</f>
        <v>19</v>
      </c>
      <c r="G39" s="266"/>
      <c r="H39" s="265">
        <f>Consistency!M26</f>
        <v>55</v>
      </c>
      <c r="I39" s="277"/>
      <c r="J39" s="360">
        <f t="shared" si="0"/>
        <v>41</v>
      </c>
      <c r="K39" s="361" t="str">
        <f t="shared" si="1"/>
        <v>YES</v>
      </c>
      <c r="L39" s="227">
        <f>J39+0.09</f>
        <v>41.09</v>
      </c>
      <c r="M39" s="228">
        <f t="shared" si="2"/>
        <v>10</v>
      </c>
      <c r="N39" s="30"/>
    </row>
    <row r="40" spans="2:16" ht="15.95" customHeight="1">
      <c r="C40" s="8" t="s">
        <v>41</v>
      </c>
      <c r="D40" s="8" t="s">
        <v>42</v>
      </c>
      <c r="E40" s="9">
        <v>0.25</v>
      </c>
      <c r="F40" s="8" t="s">
        <v>42</v>
      </c>
      <c r="G40" s="9">
        <v>0.35</v>
      </c>
      <c r="H40" s="8" t="s">
        <v>42</v>
      </c>
      <c r="I40" s="9">
        <v>0.4</v>
      </c>
      <c r="J40" s="10" t="s">
        <v>43</v>
      </c>
      <c r="K40" s="10"/>
      <c r="L40" s="403" t="s">
        <v>44</v>
      </c>
      <c r="M40" s="403"/>
      <c r="N40" s="1"/>
      <c r="O40" s="1"/>
    </row>
    <row r="41" spans="2:16" ht="20.100000000000001" customHeight="1">
      <c r="C41" s="1"/>
      <c r="D41" s="1"/>
      <c r="E41" s="1"/>
      <c r="F41" s="1"/>
      <c r="G41" s="1"/>
      <c r="H41" s="1"/>
      <c r="I41" s="1"/>
      <c r="J41" s="1"/>
      <c r="K41" s="1"/>
      <c r="L41" s="403"/>
      <c r="M41" s="403"/>
      <c r="N41" s="1"/>
      <c r="O41" s="1"/>
    </row>
    <row r="42" spans="2:16">
      <c r="C42" s="1"/>
      <c r="D42" s="1"/>
      <c r="E42" s="1"/>
      <c r="F42" s="1"/>
      <c r="G42" s="1"/>
      <c r="H42" s="1"/>
      <c r="I42" s="1"/>
      <c r="J42" s="1"/>
      <c r="K42" s="1"/>
      <c r="L42" s="1"/>
      <c r="M42" s="1"/>
      <c r="N42" s="1"/>
      <c r="O42" s="1"/>
    </row>
  </sheetData>
  <sheetProtection algorithmName="SHA-512" hashValue="rGtyPo044+HCLkh3T9vZMV+zNJMU05T3FJ0vCTVWCWUY5TsRv10jHdAwXnwNIpNvOQ5elZ4MMy3HLUbMsvPq+g==" saltValue="4VjAlCrJyg7ZSJGel+s7+Q==" spinCount="100000" sheet="1" objects="1" scenarios="1"/>
  <sortState xmlns:xlrd2="http://schemas.microsoft.com/office/spreadsheetml/2017/richdata2" ref="C19:M23">
    <sortCondition ref="C19:C23"/>
  </sortState>
  <mergeCells count="18">
    <mergeCell ref="C3:M3"/>
    <mergeCell ref="F4:G4"/>
    <mergeCell ref="D6:E6"/>
    <mergeCell ref="F6:G6"/>
    <mergeCell ref="H6:I6"/>
    <mergeCell ref="L6:L8"/>
    <mergeCell ref="D7:E7"/>
    <mergeCell ref="F7:G7"/>
    <mergeCell ref="H7:I7"/>
    <mergeCell ref="D8:E8"/>
    <mergeCell ref="L40:M41"/>
    <mergeCell ref="F8:G8"/>
    <mergeCell ref="H8:I8"/>
    <mergeCell ref="B10:B16"/>
    <mergeCell ref="B19:B23"/>
    <mergeCell ref="B32:B33"/>
    <mergeCell ref="B35:B37"/>
    <mergeCell ref="B38:B39"/>
  </mergeCells>
  <pageMargins left="0.7" right="0.7" top="0.75" bottom="0.75" header="0.3" footer="0.3"/>
  <pageSetup scale="77" orientation="portrait" horizontalDpi="0" verticalDpi="0"/>
  <ignoredErrors>
    <ignoredError sqref="L12" 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E6412-4724-1D4E-A6D7-3F1B5548C50E}">
  <sheetPr>
    <tabColor rgb="FF00B050"/>
    <pageSetUpPr fitToPage="1"/>
  </sheetPr>
  <dimension ref="B2:Q42"/>
  <sheetViews>
    <sheetView showGridLines="0" zoomScaleNormal="100" workbookViewId="0">
      <pane ySplit="8" topLeftCell="A9" activePane="bottomLeft" state="frozen"/>
      <selection pane="bottomLeft" activeCell="D3" sqref="D3:N3"/>
    </sheetView>
  </sheetViews>
  <sheetFormatPr defaultColWidth="11" defaultRowHeight="15.6"/>
  <cols>
    <col min="2" max="2" width="17" style="1" customWidth="1"/>
    <col min="3" max="3" width="0.875" style="1" customWidth="1"/>
    <col min="4" max="4" width="25.125" bestFit="1" customWidth="1"/>
    <col min="5" max="5" width="8.875" customWidth="1"/>
    <col min="6" max="6" width="6.875" customWidth="1"/>
    <col min="7" max="7" width="8.875" customWidth="1"/>
    <col min="8" max="8" width="6.875" customWidth="1"/>
    <col min="9" max="9" width="8.875" customWidth="1"/>
    <col min="10" max="10" width="6.875" customWidth="1"/>
    <col min="11" max="12" width="10.375" hidden="1" customWidth="1"/>
    <col min="13" max="13" width="10.375" customWidth="1"/>
    <col min="14" max="16" width="9.875" customWidth="1"/>
    <col min="17" max="17" width="2.5" customWidth="1"/>
  </cols>
  <sheetData>
    <row r="2" spans="2:17">
      <c r="D2" s="1"/>
      <c r="E2" s="1"/>
      <c r="F2" s="1"/>
      <c r="G2" s="1"/>
      <c r="H2" s="1"/>
      <c r="I2" s="1"/>
      <c r="J2" s="1"/>
      <c r="K2" s="1"/>
      <c r="L2" s="1"/>
      <c r="M2" s="1"/>
      <c r="N2" s="1"/>
      <c r="O2" s="1"/>
      <c r="P2" s="1"/>
      <c r="Q2" s="1"/>
    </row>
    <row r="3" spans="2:17" ht="17.45">
      <c r="D3" s="405" t="s">
        <v>190</v>
      </c>
      <c r="E3" s="405"/>
      <c r="F3" s="405"/>
      <c r="G3" s="405"/>
      <c r="H3" s="405"/>
      <c r="I3" s="405"/>
      <c r="J3" s="405"/>
      <c r="K3" s="405"/>
      <c r="L3" s="405"/>
      <c r="M3" s="405"/>
      <c r="N3" s="405"/>
      <c r="O3" s="298"/>
      <c r="P3" s="298"/>
      <c r="Q3" s="1"/>
    </row>
    <row r="4" spans="2:17">
      <c r="D4" s="1"/>
      <c r="E4" s="1"/>
      <c r="F4" s="1"/>
      <c r="G4" s="406" t="s">
        <v>1</v>
      </c>
      <c r="H4" s="406"/>
      <c r="I4" s="1"/>
      <c r="J4" s="2"/>
      <c r="K4" s="1"/>
      <c r="L4" s="1"/>
      <c r="M4" s="1"/>
      <c r="N4" s="1"/>
      <c r="O4" s="1"/>
      <c r="P4" s="1"/>
      <c r="Q4" s="1"/>
    </row>
    <row r="5" spans="2:17">
      <c r="D5" s="1"/>
      <c r="E5" s="1"/>
      <c r="F5" s="1"/>
      <c r="G5" s="1"/>
      <c r="H5" s="1"/>
      <c r="I5" s="1"/>
      <c r="J5" s="1"/>
      <c r="K5" s="1"/>
      <c r="L5" s="1"/>
      <c r="M5" s="1"/>
      <c r="N5" s="1"/>
      <c r="O5" s="1"/>
      <c r="P5" s="1"/>
      <c r="Q5" s="1"/>
    </row>
    <row r="6" spans="2:17">
      <c r="D6" s="1"/>
      <c r="E6" s="407" t="s">
        <v>2</v>
      </c>
      <c r="F6" s="407"/>
      <c r="G6" s="407" t="s">
        <v>3</v>
      </c>
      <c r="H6" s="407"/>
      <c r="I6" s="408" t="s">
        <v>4</v>
      </c>
      <c r="J6" s="408"/>
      <c r="L6" s="3"/>
      <c r="M6" s="410" t="s">
        <v>5</v>
      </c>
      <c r="N6" s="1"/>
      <c r="O6" s="1"/>
      <c r="P6" s="1"/>
      <c r="Q6" s="1"/>
    </row>
    <row r="7" spans="2:17" ht="17.100000000000001" customHeight="1">
      <c r="D7" s="1"/>
      <c r="E7" s="409" t="s">
        <v>6</v>
      </c>
      <c r="F7" s="409"/>
      <c r="G7" s="409" t="s">
        <v>7</v>
      </c>
      <c r="H7" s="409"/>
      <c r="I7" s="409" t="s">
        <v>8</v>
      </c>
      <c r="J7" s="409"/>
      <c r="L7" s="3"/>
      <c r="M7" s="410"/>
      <c r="N7" s="4" t="s">
        <v>9</v>
      </c>
      <c r="O7" s="4"/>
      <c r="P7" s="4"/>
      <c r="Q7" s="1"/>
    </row>
    <row r="8" spans="2:17">
      <c r="B8" s="332" t="s">
        <v>191</v>
      </c>
      <c r="C8" s="4"/>
      <c r="D8" s="1"/>
      <c r="E8" s="404" t="s">
        <v>10</v>
      </c>
      <c r="F8" s="404"/>
      <c r="G8" s="404" t="s">
        <v>10</v>
      </c>
      <c r="H8" s="404"/>
      <c r="I8" s="404" t="s">
        <v>10</v>
      </c>
      <c r="J8" s="404"/>
      <c r="L8" s="3"/>
      <c r="M8" s="410"/>
      <c r="N8" s="5"/>
      <c r="O8" s="5"/>
      <c r="P8" s="5"/>
      <c r="Q8" s="1"/>
    </row>
    <row r="9" spans="2:17" ht="5.0999999999999996" customHeight="1" thickBot="1">
      <c r="D9" s="1"/>
      <c r="E9" s="30"/>
      <c r="F9" s="30"/>
      <c r="G9" s="30"/>
      <c r="H9" s="30"/>
      <c r="I9" s="30"/>
      <c r="J9" s="30"/>
      <c r="K9" s="3"/>
      <c r="L9" s="3"/>
      <c r="M9" s="3"/>
      <c r="N9" s="5"/>
      <c r="O9" s="5"/>
      <c r="P9" s="5"/>
      <c r="Q9" s="1"/>
    </row>
    <row r="10" spans="2:17" ht="21" customHeight="1" thickBot="1">
      <c r="B10" s="331">
        <v>1608139</v>
      </c>
      <c r="C10" s="331"/>
      <c r="D10" s="47" t="s">
        <v>30</v>
      </c>
      <c r="E10" s="47">
        <f>Transparency!BF29</f>
        <v>69</v>
      </c>
      <c r="F10" s="48"/>
      <c r="G10" s="47">
        <f>Accountability!BF33</f>
        <v>22</v>
      </c>
      <c r="H10" s="48"/>
      <c r="I10" s="47">
        <f>Consistency!BF26</f>
        <v>25</v>
      </c>
      <c r="J10" s="317"/>
      <c r="K10" s="12">
        <f t="shared" ref="K10:K39" si="0">ROUND((E10*$F$40)+(G10*$H$40)+(I10*$J$40),0)</f>
        <v>35</v>
      </c>
      <c r="L10" s="305" t="str">
        <f t="shared" ref="L10:L39" si="1">IF(COUNTIF($K$10:$K$39,K10)&gt;1,"YES",0)</f>
        <v>YES</v>
      </c>
      <c r="M10" s="12">
        <f>K10+0.09</f>
        <v>35.090000000000003</v>
      </c>
      <c r="N10" s="13">
        <f t="shared" ref="N10:N39" si="2">_xlfn.RANK.EQ(M10,$M$10:$M$39,0)</f>
        <v>20</v>
      </c>
      <c r="O10" s="30"/>
      <c r="Q10" s="1"/>
    </row>
    <row r="11" spans="2:17" ht="21" customHeight="1" thickBot="1">
      <c r="B11" s="331">
        <v>1434625</v>
      </c>
      <c r="C11" s="331"/>
      <c r="D11" s="7" t="s">
        <v>12</v>
      </c>
      <c r="E11" s="7">
        <f>Transparency!CG29</f>
        <v>85</v>
      </c>
      <c r="F11" s="40"/>
      <c r="G11" s="7">
        <f>Accountability!CG33</f>
        <v>70</v>
      </c>
      <c r="H11" s="40"/>
      <c r="I11" s="7">
        <f>Consistency!CG26</f>
        <v>55</v>
      </c>
      <c r="J11" s="281"/>
      <c r="K11" s="316">
        <f t="shared" si="0"/>
        <v>68</v>
      </c>
      <c r="L11" s="315">
        <f t="shared" si="1"/>
        <v>0</v>
      </c>
      <c r="M11" s="14">
        <f>K11</f>
        <v>68</v>
      </c>
      <c r="N11" s="301">
        <f t="shared" si="2"/>
        <v>2</v>
      </c>
      <c r="O11" s="30"/>
      <c r="Q11" s="1"/>
    </row>
    <row r="12" spans="2:17" ht="21" customHeight="1" thickBot="1">
      <c r="B12" s="331">
        <v>1150309</v>
      </c>
      <c r="C12" s="331"/>
      <c r="D12" s="11" t="s">
        <v>11</v>
      </c>
      <c r="E12" s="11">
        <f>Transparency!AN29</f>
        <v>80</v>
      </c>
      <c r="F12" s="42"/>
      <c r="G12" s="11">
        <f>Accountability!AN33</f>
        <v>59</v>
      </c>
      <c r="H12" s="42"/>
      <c r="I12" s="11">
        <f>Consistency!AN26</f>
        <v>75</v>
      </c>
      <c r="J12" s="284"/>
      <c r="K12" s="12">
        <f t="shared" si="0"/>
        <v>71</v>
      </c>
      <c r="L12" s="305">
        <f t="shared" si="1"/>
        <v>0</v>
      </c>
      <c r="M12" s="15">
        <f>K12</f>
        <v>71</v>
      </c>
      <c r="N12" s="302">
        <f t="shared" si="2"/>
        <v>1</v>
      </c>
      <c r="O12" s="30"/>
      <c r="Q12" s="1"/>
    </row>
    <row r="13" spans="2:17" ht="21" customHeight="1" thickBot="1">
      <c r="B13" s="331">
        <v>961855</v>
      </c>
      <c r="C13" s="331"/>
      <c r="D13" s="35" t="s">
        <v>29</v>
      </c>
      <c r="E13" s="35">
        <f>Transparency!J29</f>
        <v>79</v>
      </c>
      <c r="F13" s="41"/>
      <c r="G13" s="35">
        <f>Accountability!J33</f>
        <v>21</v>
      </c>
      <c r="H13" s="41"/>
      <c r="I13" s="35">
        <f>Consistency!J26</f>
        <v>25</v>
      </c>
      <c r="J13" s="309"/>
      <c r="K13" s="316">
        <f t="shared" si="0"/>
        <v>37</v>
      </c>
      <c r="L13" s="315">
        <f t="shared" si="1"/>
        <v>0</v>
      </c>
      <c r="M13" s="14">
        <f>K13</f>
        <v>37</v>
      </c>
      <c r="N13" s="301">
        <f t="shared" si="2"/>
        <v>19</v>
      </c>
      <c r="O13" s="30"/>
      <c r="Q13" s="1"/>
    </row>
    <row r="14" spans="2:17" ht="21" customHeight="1" thickBot="1">
      <c r="B14" s="331">
        <v>905748</v>
      </c>
      <c r="C14" s="331"/>
      <c r="D14" s="36" t="s">
        <v>32</v>
      </c>
      <c r="E14" s="29">
        <f>Transparency!Y29</f>
        <v>39</v>
      </c>
      <c r="F14" s="39"/>
      <c r="G14" s="29">
        <f>Accountability!Y33</f>
        <v>17</v>
      </c>
      <c r="H14" s="39"/>
      <c r="I14" s="29">
        <f>Consistency!Y26</f>
        <v>40</v>
      </c>
      <c r="J14" s="280"/>
      <c r="K14" s="12">
        <f t="shared" si="0"/>
        <v>32</v>
      </c>
      <c r="L14" s="305">
        <f t="shared" si="1"/>
        <v>0</v>
      </c>
      <c r="M14" s="15">
        <f>K14</f>
        <v>32</v>
      </c>
      <c r="N14" s="302">
        <f t="shared" si="2"/>
        <v>22</v>
      </c>
      <c r="O14" s="30"/>
      <c r="Q14" s="1"/>
    </row>
    <row r="15" spans="2:17" ht="21" customHeight="1" thickBot="1">
      <c r="B15" s="331">
        <v>766149</v>
      </c>
      <c r="C15" s="331"/>
      <c r="D15" s="33" t="s">
        <v>31</v>
      </c>
      <c r="E15" s="33">
        <f>Transparency!V29</f>
        <v>52</v>
      </c>
      <c r="F15" s="44"/>
      <c r="G15" s="33">
        <f>Accountability!V33</f>
        <v>52</v>
      </c>
      <c r="H15" s="44"/>
      <c r="I15" s="33">
        <f>Consistency!V26</f>
        <v>10</v>
      </c>
      <c r="J15" s="270"/>
      <c r="K15" s="316">
        <f t="shared" si="0"/>
        <v>35</v>
      </c>
      <c r="L15" s="315" t="str">
        <f t="shared" si="1"/>
        <v>YES</v>
      </c>
      <c r="M15" s="14">
        <f>K15+0.08</f>
        <v>35.08</v>
      </c>
      <c r="N15" s="301">
        <f t="shared" si="2"/>
        <v>21</v>
      </c>
      <c r="O15" s="30"/>
    </row>
    <row r="16" spans="2:17" ht="21" customHeight="1" thickBot="1">
      <c r="B16" s="331">
        <v>764382</v>
      </c>
      <c r="C16" s="331"/>
      <c r="D16" s="49" t="s">
        <v>40</v>
      </c>
      <c r="E16" s="22">
        <f>Transparency!AB29</f>
        <v>22</v>
      </c>
      <c r="F16" s="37"/>
      <c r="G16" s="22">
        <f>Accountability!AB33</f>
        <v>21</v>
      </c>
      <c r="H16" s="37"/>
      <c r="I16" s="22">
        <f>Consistency!AB26</f>
        <v>0</v>
      </c>
      <c r="J16" s="271"/>
      <c r="K16" s="12">
        <f t="shared" si="0"/>
        <v>13</v>
      </c>
      <c r="L16" s="305">
        <f t="shared" si="1"/>
        <v>0</v>
      </c>
      <c r="M16" s="15">
        <f>K16</f>
        <v>13</v>
      </c>
      <c r="N16" s="302">
        <f t="shared" si="2"/>
        <v>30</v>
      </c>
      <c r="O16" s="30"/>
      <c r="Q16" s="1"/>
    </row>
    <row r="17" spans="2:17" ht="21" customHeight="1" thickBot="1">
      <c r="B17" s="331">
        <v>737015</v>
      </c>
      <c r="C17" s="331"/>
      <c r="D17" s="7" t="s">
        <v>25</v>
      </c>
      <c r="E17" s="7">
        <f>Transparency!CM29</f>
        <v>70</v>
      </c>
      <c r="F17" s="40"/>
      <c r="G17" s="7">
        <f>Accountability!CM33</f>
        <v>22</v>
      </c>
      <c r="H17" s="40"/>
      <c r="I17" s="7">
        <f>Consistency!CM26</f>
        <v>35</v>
      </c>
      <c r="J17" s="281"/>
      <c r="K17" s="316">
        <f t="shared" si="0"/>
        <v>39</v>
      </c>
      <c r="L17" s="315" t="str">
        <f t="shared" si="1"/>
        <v>YES</v>
      </c>
      <c r="M17" s="14">
        <f>K17+0.09</f>
        <v>39.090000000000003</v>
      </c>
      <c r="N17" s="301">
        <f t="shared" si="2"/>
        <v>15</v>
      </c>
      <c r="O17" s="30"/>
      <c r="Q17" s="1"/>
    </row>
    <row r="18" spans="2:17" ht="21" customHeight="1" thickBot="1">
      <c r="B18" s="331">
        <v>715522</v>
      </c>
      <c r="C18" s="331"/>
      <c r="D18" s="34" t="s">
        <v>17</v>
      </c>
      <c r="E18" s="31">
        <f>Transparency!AE29</f>
        <v>82</v>
      </c>
      <c r="F18" s="46"/>
      <c r="G18" s="31">
        <f>Accountability!AE33</f>
        <v>33</v>
      </c>
      <c r="H18" s="46"/>
      <c r="I18" s="31">
        <f>Consistency!AE26</f>
        <v>45</v>
      </c>
      <c r="J18" s="313"/>
      <c r="K18" s="12">
        <f t="shared" si="0"/>
        <v>50</v>
      </c>
      <c r="L18" s="305">
        <f t="shared" si="1"/>
        <v>0</v>
      </c>
      <c r="M18" s="15">
        <f>K18</f>
        <v>50</v>
      </c>
      <c r="N18" s="302">
        <f t="shared" si="2"/>
        <v>7</v>
      </c>
      <c r="O18" s="30"/>
      <c r="Q18" s="1"/>
    </row>
    <row r="19" spans="2:17" ht="21" customHeight="1" thickBot="1">
      <c r="B19" s="331">
        <v>652503</v>
      </c>
      <c r="C19" s="331"/>
      <c r="D19" s="7" t="s">
        <v>15</v>
      </c>
      <c r="E19" s="7">
        <f>Transparency!BR29</f>
        <v>65</v>
      </c>
      <c r="F19" s="40"/>
      <c r="G19" s="7">
        <f>Accountability!BR33</f>
        <v>38</v>
      </c>
      <c r="H19" s="40"/>
      <c r="I19" s="7">
        <f>Consistency!BR26</f>
        <v>55</v>
      </c>
      <c r="J19" s="281"/>
      <c r="K19" s="316">
        <f t="shared" si="0"/>
        <v>52</v>
      </c>
      <c r="L19" s="315">
        <f t="shared" si="1"/>
        <v>0</v>
      </c>
      <c r="M19" s="14">
        <f>K19</f>
        <v>52</v>
      </c>
      <c r="N19" s="301">
        <f t="shared" si="2"/>
        <v>5</v>
      </c>
      <c r="O19" s="30"/>
      <c r="Q19" s="1"/>
    </row>
    <row r="20" spans="2:17" ht="21" customHeight="1" thickBot="1">
      <c r="B20" s="331">
        <v>504258</v>
      </c>
      <c r="C20" s="331"/>
      <c r="D20" s="22" t="s">
        <v>26</v>
      </c>
      <c r="E20" s="22">
        <f>Transparency!BC29</f>
        <v>62</v>
      </c>
      <c r="F20" s="37"/>
      <c r="G20" s="22">
        <f>Accountability!BC33</f>
        <v>39</v>
      </c>
      <c r="H20" s="37"/>
      <c r="I20" s="22">
        <f>Consistency!BC26</f>
        <v>25</v>
      </c>
      <c r="J20" s="271"/>
      <c r="K20" s="12">
        <f t="shared" si="0"/>
        <v>39</v>
      </c>
      <c r="L20" s="305" t="str">
        <f t="shared" si="1"/>
        <v>YES</v>
      </c>
      <c r="M20" s="15">
        <f>K20+0.08</f>
        <v>39.08</v>
      </c>
      <c r="N20" s="302">
        <f t="shared" si="2"/>
        <v>16</v>
      </c>
      <c r="O20" s="30"/>
      <c r="Q20" s="1"/>
    </row>
    <row r="21" spans="2:17" ht="21" customHeight="1" thickBot="1">
      <c r="B21" s="331">
        <v>498715</v>
      </c>
      <c r="C21" s="331"/>
      <c r="D21" s="21" t="s">
        <v>23</v>
      </c>
      <c r="E21" s="33">
        <f>Transparency!G29</f>
        <v>60</v>
      </c>
      <c r="F21" s="44"/>
      <c r="G21" s="33">
        <f>Accountability!G33</f>
        <v>47</v>
      </c>
      <c r="H21" s="44"/>
      <c r="I21" s="33">
        <f>Consistency!G26</f>
        <v>25</v>
      </c>
      <c r="J21" s="270"/>
      <c r="K21" s="316">
        <f t="shared" si="0"/>
        <v>41</v>
      </c>
      <c r="L21" s="315" t="str">
        <f t="shared" si="1"/>
        <v>YES</v>
      </c>
      <c r="M21" s="14">
        <f>K21+0.06</f>
        <v>41.06</v>
      </c>
      <c r="N21" s="301">
        <f t="shared" si="2"/>
        <v>13</v>
      </c>
      <c r="O21" s="30"/>
      <c r="Q21" s="1"/>
    </row>
    <row r="22" spans="2:17" ht="21" customHeight="1" thickBot="1">
      <c r="B22" s="331">
        <v>482204</v>
      </c>
      <c r="C22" s="331"/>
      <c r="D22" s="11" t="s">
        <v>16</v>
      </c>
      <c r="E22" s="11">
        <f>Transparency!BU29</f>
        <v>57</v>
      </c>
      <c r="F22" s="42"/>
      <c r="G22" s="11">
        <f>Accountability!BU33</f>
        <v>20</v>
      </c>
      <c r="H22" s="42"/>
      <c r="I22" s="11">
        <f>Consistency!BU26</f>
        <v>75</v>
      </c>
      <c r="J22" s="284"/>
      <c r="K22" s="12">
        <f t="shared" si="0"/>
        <v>51</v>
      </c>
      <c r="L22" s="305">
        <f t="shared" si="1"/>
        <v>0</v>
      </c>
      <c r="M22" s="15">
        <f>K22</f>
        <v>51</v>
      </c>
      <c r="N22" s="302">
        <f t="shared" si="2"/>
        <v>6</v>
      </c>
      <c r="O22" s="30"/>
      <c r="Q22" s="1"/>
    </row>
    <row r="23" spans="2:17" ht="21" customHeight="1" thickBot="1">
      <c r="B23" s="331">
        <v>420959</v>
      </c>
      <c r="C23" s="331"/>
      <c r="D23" s="50" t="s">
        <v>18</v>
      </c>
      <c r="E23" s="7">
        <f>Transparency!AZ29</f>
        <v>42</v>
      </c>
      <c r="F23" s="40"/>
      <c r="G23" s="7">
        <f>Accountability!AZ33</f>
        <v>12</v>
      </c>
      <c r="H23" s="40"/>
      <c r="I23" s="7">
        <f>Consistency!AZ26</f>
        <v>70</v>
      </c>
      <c r="J23" s="281"/>
      <c r="K23" s="316">
        <f t="shared" si="0"/>
        <v>43</v>
      </c>
      <c r="L23" s="315">
        <f t="shared" si="1"/>
        <v>0</v>
      </c>
      <c r="M23" s="14">
        <f>K23</f>
        <v>43</v>
      </c>
      <c r="N23" s="301">
        <f t="shared" si="2"/>
        <v>8</v>
      </c>
      <c r="O23" s="30"/>
    </row>
    <row r="24" spans="2:17" ht="21" customHeight="1" thickBot="1">
      <c r="B24" s="331">
        <v>302971</v>
      </c>
      <c r="C24" s="331"/>
      <c r="D24" s="29" t="s">
        <v>28</v>
      </c>
      <c r="E24" s="29">
        <f>Transparency!BI29</f>
        <v>55</v>
      </c>
      <c r="F24" s="39"/>
      <c r="G24" s="29">
        <f>Accountability!BI33</f>
        <v>17</v>
      </c>
      <c r="H24" s="39"/>
      <c r="I24" s="29">
        <f>Consistency!BI26</f>
        <v>45</v>
      </c>
      <c r="J24" s="280"/>
      <c r="K24" s="12">
        <f t="shared" si="0"/>
        <v>38</v>
      </c>
      <c r="L24" s="305" t="str">
        <f t="shared" si="1"/>
        <v>YES</v>
      </c>
      <c r="M24" s="15">
        <f>K24+0.08</f>
        <v>38.08</v>
      </c>
      <c r="N24" s="302">
        <f t="shared" si="2"/>
        <v>18</v>
      </c>
      <c r="O24" s="30"/>
      <c r="Q24" s="1"/>
    </row>
    <row r="25" spans="2:17" ht="21" customHeight="1" thickBot="1">
      <c r="B25" s="331">
        <v>301578</v>
      </c>
      <c r="C25" s="331"/>
      <c r="D25" s="21" t="s">
        <v>39</v>
      </c>
      <c r="E25" s="33">
        <f>Transparency!CA29</f>
        <v>5</v>
      </c>
      <c r="F25" s="44"/>
      <c r="G25" s="33">
        <f>Accountability!CA33</f>
        <v>12</v>
      </c>
      <c r="H25" s="44"/>
      <c r="I25" s="33">
        <f>Consistency!CA26</f>
        <v>25</v>
      </c>
      <c r="J25" s="270"/>
      <c r="K25" s="316">
        <f t="shared" si="0"/>
        <v>15</v>
      </c>
      <c r="L25" s="315">
        <f t="shared" si="1"/>
        <v>0</v>
      </c>
      <c r="M25" s="14">
        <f>K25</f>
        <v>15</v>
      </c>
      <c r="N25" s="301">
        <f t="shared" si="2"/>
        <v>29</v>
      </c>
      <c r="O25" s="30"/>
      <c r="Q25" s="1"/>
    </row>
    <row r="26" spans="2:17" ht="21" customHeight="1" thickBot="1">
      <c r="B26" s="331">
        <v>275987</v>
      </c>
      <c r="C26" s="331"/>
      <c r="D26" s="22" t="s">
        <v>27</v>
      </c>
      <c r="E26" s="59">
        <f>Transparency!S29</f>
        <v>54</v>
      </c>
      <c r="F26" s="311"/>
      <c r="G26" s="22">
        <f>Accountability!S33</f>
        <v>18</v>
      </c>
      <c r="H26" s="37"/>
      <c r="I26" s="59">
        <f>Consistency!S26</f>
        <v>45</v>
      </c>
      <c r="J26" s="312"/>
      <c r="K26" s="12">
        <f t="shared" si="0"/>
        <v>38</v>
      </c>
      <c r="L26" s="305" t="str">
        <f t="shared" si="1"/>
        <v>YES</v>
      </c>
      <c r="M26" s="15">
        <f>K26+0.09</f>
        <v>38.090000000000003</v>
      </c>
      <c r="N26" s="302">
        <f t="shared" si="2"/>
        <v>17</v>
      </c>
      <c r="O26" s="30"/>
      <c r="Q26" s="1"/>
    </row>
    <row r="27" spans="2:17" ht="21" customHeight="1" thickBot="1">
      <c r="B27" s="331">
        <v>248325</v>
      </c>
      <c r="C27" s="331"/>
      <c r="D27" s="33" t="s">
        <v>21</v>
      </c>
      <c r="E27" s="33">
        <f>Transparency!AQ29</f>
        <v>49</v>
      </c>
      <c r="F27" s="44"/>
      <c r="G27" s="33">
        <f>Accountability!AQ33</f>
        <v>32</v>
      </c>
      <c r="H27" s="44"/>
      <c r="I27" s="33">
        <f>Consistency!AQ26</f>
        <v>45</v>
      </c>
      <c r="J27" s="270"/>
      <c r="K27" s="316">
        <f t="shared" si="0"/>
        <v>41</v>
      </c>
      <c r="L27" s="315" t="str">
        <f t="shared" si="1"/>
        <v>YES</v>
      </c>
      <c r="M27" s="14">
        <f>K27+0.08</f>
        <v>41.08</v>
      </c>
      <c r="N27" s="301">
        <f t="shared" si="2"/>
        <v>11</v>
      </c>
      <c r="O27" s="30"/>
      <c r="Q27" s="1"/>
    </row>
    <row r="28" spans="2:17" ht="21" customHeight="1" thickBot="1">
      <c r="B28" s="331">
        <v>241361</v>
      </c>
      <c r="C28" s="331"/>
      <c r="D28" s="22" t="s">
        <v>33</v>
      </c>
      <c r="E28" s="22">
        <f>Transparency!CJ29</f>
        <v>55</v>
      </c>
      <c r="F28" s="37"/>
      <c r="G28" s="22">
        <f>Accountability!CJ33</f>
        <v>14</v>
      </c>
      <c r="H28" s="37"/>
      <c r="I28" s="22">
        <f>Consistency!CJ26</f>
        <v>30</v>
      </c>
      <c r="J28" s="271"/>
      <c r="K28" s="12">
        <f t="shared" si="0"/>
        <v>31</v>
      </c>
      <c r="L28" s="305">
        <f t="shared" si="1"/>
        <v>0</v>
      </c>
      <c r="M28" s="15">
        <f>K28</f>
        <v>31</v>
      </c>
      <c r="N28" s="302">
        <f t="shared" si="2"/>
        <v>23</v>
      </c>
      <c r="O28" s="30"/>
      <c r="Q28" s="1"/>
    </row>
    <row r="29" spans="2:17" ht="21" customHeight="1" thickBot="1">
      <c r="B29" s="331">
        <v>214133</v>
      </c>
      <c r="C29" s="331"/>
      <c r="D29" s="52" t="s">
        <v>35</v>
      </c>
      <c r="E29" s="35">
        <f>Transparency!AH29</f>
        <v>30</v>
      </c>
      <c r="F29" s="41"/>
      <c r="G29" s="35">
        <f>Accountability!AH33</f>
        <v>22</v>
      </c>
      <c r="H29" s="41"/>
      <c r="I29" s="35">
        <f>Consistency!AH26</f>
        <v>30</v>
      </c>
      <c r="J29" s="309"/>
      <c r="K29" s="316">
        <f t="shared" si="0"/>
        <v>27</v>
      </c>
      <c r="L29" s="315">
        <f t="shared" si="1"/>
        <v>0</v>
      </c>
      <c r="M29" s="14">
        <f>K29</f>
        <v>27</v>
      </c>
      <c r="N29" s="301">
        <f t="shared" si="2"/>
        <v>25</v>
      </c>
      <c r="O29" s="30"/>
      <c r="Q29" s="1"/>
    </row>
    <row r="30" spans="2:17" ht="21" customHeight="1" thickBot="1">
      <c r="B30" s="331">
        <v>199723</v>
      </c>
      <c r="C30" s="331"/>
      <c r="D30" s="29" t="s">
        <v>14</v>
      </c>
      <c r="E30" s="29">
        <f>Transparency!CD29</f>
        <v>62</v>
      </c>
      <c r="F30" s="39"/>
      <c r="G30" s="29">
        <f>Accountability!CD33</f>
        <v>39</v>
      </c>
      <c r="H30" s="39"/>
      <c r="I30" s="29">
        <f>Consistency!CD26</f>
        <v>65</v>
      </c>
      <c r="J30" s="280"/>
      <c r="K30" s="12">
        <f t="shared" si="0"/>
        <v>55</v>
      </c>
      <c r="L30" s="305">
        <f t="shared" si="1"/>
        <v>0</v>
      </c>
      <c r="M30" s="15">
        <f>K30</f>
        <v>55</v>
      </c>
      <c r="N30" s="302">
        <f t="shared" si="2"/>
        <v>4</v>
      </c>
      <c r="O30" s="30"/>
      <c r="Q30" s="1"/>
    </row>
    <row r="31" spans="2:17" ht="21" customHeight="1" thickBot="1">
      <c r="B31" s="331">
        <v>190934</v>
      </c>
      <c r="C31" s="331"/>
      <c r="D31" s="21" t="s">
        <v>36</v>
      </c>
      <c r="E31" s="33">
        <f>Transparency!BX29</f>
        <v>32</v>
      </c>
      <c r="F31" s="44"/>
      <c r="G31" s="33">
        <f>Accountability!BX33</f>
        <v>9</v>
      </c>
      <c r="H31" s="44"/>
      <c r="I31" s="33">
        <f>Consistency!BX26</f>
        <v>30</v>
      </c>
      <c r="J31" s="270"/>
      <c r="K31" s="316">
        <f t="shared" si="0"/>
        <v>23</v>
      </c>
      <c r="L31" s="315" t="str">
        <f t="shared" si="1"/>
        <v>YES</v>
      </c>
      <c r="M31" s="14">
        <f>K31+0.09</f>
        <v>23.09</v>
      </c>
      <c r="N31" s="301">
        <f t="shared" si="2"/>
        <v>26</v>
      </c>
      <c r="O31" s="30"/>
      <c r="Q31" s="1"/>
    </row>
    <row r="32" spans="2:17" ht="21" customHeight="1" thickBot="1">
      <c r="B32" s="331">
        <v>180587</v>
      </c>
      <c r="C32" s="331"/>
      <c r="D32" s="49" t="s">
        <v>19</v>
      </c>
      <c r="E32" s="22">
        <f>Transparency!CP29</f>
        <v>62</v>
      </c>
      <c r="F32" s="37"/>
      <c r="G32" s="22">
        <f>Accountability!CP33</f>
        <v>24</v>
      </c>
      <c r="H32" s="37"/>
      <c r="I32" s="22">
        <f>Consistency!CP26</f>
        <v>45</v>
      </c>
      <c r="J32" s="271"/>
      <c r="K32" s="12">
        <f t="shared" si="0"/>
        <v>42</v>
      </c>
      <c r="L32" s="305">
        <f t="shared" si="1"/>
        <v>0</v>
      </c>
      <c r="M32" s="15">
        <f>K32</f>
        <v>42</v>
      </c>
      <c r="N32" s="302">
        <f t="shared" si="2"/>
        <v>9</v>
      </c>
      <c r="O32" s="30"/>
      <c r="Q32" s="1"/>
    </row>
    <row r="33" spans="2:17" ht="21" customHeight="1" thickBot="1">
      <c r="B33" s="331">
        <v>151854</v>
      </c>
      <c r="C33" s="331"/>
      <c r="D33" s="7" t="s">
        <v>20</v>
      </c>
      <c r="E33" s="7">
        <f>Transparency!M29</f>
        <v>50</v>
      </c>
      <c r="F33" s="40"/>
      <c r="G33" s="7">
        <f>Accountability!M33</f>
        <v>19</v>
      </c>
      <c r="H33" s="40"/>
      <c r="I33" s="7">
        <f>Consistency!M26</f>
        <v>55</v>
      </c>
      <c r="J33" s="281"/>
      <c r="K33" s="316">
        <f t="shared" si="0"/>
        <v>41</v>
      </c>
      <c r="L33" s="315" t="str">
        <f t="shared" si="1"/>
        <v>YES</v>
      </c>
      <c r="M33" s="14">
        <f>K33+0.09</f>
        <v>41.09</v>
      </c>
      <c r="N33" s="301">
        <f t="shared" si="2"/>
        <v>10</v>
      </c>
      <c r="O33" s="30"/>
      <c r="Q33" s="1"/>
    </row>
    <row r="34" spans="2:17" ht="21" customHeight="1" thickBot="1">
      <c r="B34" s="331">
        <v>112046</v>
      </c>
      <c r="C34" s="331"/>
      <c r="D34" s="36" t="s">
        <v>34</v>
      </c>
      <c r="E34" s="31">
        <f>Transparency!BL29</f>
        <v>50</v>
      </c>
      <c r="F34" s="46"/>
      <c r="G34" s="31">
        <f>Accountability!BL33</f>
        <v>12</v>
      </c>
      <c r="H34" s="46"/>
      <c r="I34" s="31">
        <f>Consistency!BL26</f>
        <v>30</v>
      </c>
      <c r="J34" s="313"/>
      <c r="K34" s="12">
        <f t="shared" si="0"/>
        <v>29</v>
      </c>
      <c r="L34" s="305">
        <f t="shared" si="1"/>
        <v>0</v>
      </c>
      <c r="M34" s="15">
        <f>K34</f>
        <v>29</v>
      </c>
      <c r="N34" s="302">
        <f t="shared" si="2"/>
        <v>24</v>
      </c>
      <c r="O34" s="30"/>
      <c r="Q34" s="1"/>
    </row>
    <row r="35" spans="2:17" ht="21" customHeight="1" thickBot="1">
      <c r="B35" s="331">
        <v>95294</v>
      </c>
      <c r="C35" s="331"/>
      <c r="D35" s="21" t="s">
        <v>13</v>
      </c>
      <c r="E35" s="43">
        <f>Transparency!AT29</f>
        <v>85</v>
      </c>
      <c r="F35" s="319"/>
      <c r="G35" s="43">
        <f>Accountability!AT33</f>
        <v>45</v>
      </c>
      <c r="H35" s="319"/>
      <c r="I35" s="43">
        <f>Consistency!AT26</f>
        <v>50</v>
      </c>
      <c r="J35" s="320"/>
      <c r="K35" s="316">
        <f t="shared" si="0"/>
        <v>57</v>
      </c>
      <c r="L35" s="315">
        <f t="shared" si="1"/>
        <v>0</v>
      </c>
      <c r="M35" s="14">
        <f>K35</f>
        <v>57</v>
      </c>
      <c r="N35" s="301">
        <f t="shared" si="2"/>
        <v>3</v>
      </c>
      <c r="O35" s="30"/>
      <c r="Q35" s="1"/>
    </row>
    <row r="36" spans="2:17" ht="21" customHeight="1" thickBot="1">
      <c r="B36" s="331">
        <v>68408</v>
      </c>
      <c r="C36" s="331"/>
      <c r="D36" s="11" t="s">
        <v>22</v>
      </c>
      <c r="E36" s="11">
        <f>Transparency!BO29</f>
        <v>52</v>
      </c>
      <c r="F36" s="42"/>
      <c r="G36" s="11">
        <f>Accountability!BO33</f>
        <v>45</v>
      </c>
      <c r="H36" s="42"/>
      <c r="I36" s="11">
        <f>Consistency!BO26</f>
        <v>30</v>
      </c>
      <c r="J36" s="284"/>
      <c r="K36" s="12">
        <f t="shared" si="0"/>
        <v>41</v>
      </c>
      <c r="L36" s="305" t="str">
        <f t="shared" si="1"/>
        <v>YES</v>
      </c>
      <c r="M36" s="15">
        <f>K36+0.07</f>
        <v>41.07</v>
      </c>
      <c r="N36" s="302">
        <f t="shared" si="2"/>
        <v>12</v>
      </c>
      <c r="O36" s="30"/>
      <c r="Q36" s="1"/>
    </row>
    <row r="37" spans="2:17" ht="21" customHeight="1" thickBot="1">
      <c r="B37" s="331">
        <v>51683</v>
      </c>
      <c r="C37" s="331"/>
      <c r="D37" s="33" t="s">
        <v>38</v>
      </c>
      <c r="E37" s="33">
        <f>Transparency!AK29</f>
        <v>32</v>
      </c>
      <c r="F37" s="44"/>
      <c r="G37" s="33">
        <f>Accountability!AK33</f>
        <v>0</v>
      </c>
      <c r="H37" s="44"/>
      <c r="I37" s="33">
        <f>Consistency!AK26</f>
        <v>30</v>
      </c>
      <c r="J37" s="270"/>
      <c r="K37" s="316">
        <f t="shared" si="0"/>
        <v>20</v>
      </c>
      <c r="L37" s="315">
        <f t="shared" si="1"/>
        <v>0</v>
      </c>
      <c r="M37" s="14">
        <f>K37</f>
        <v>20</v>
      </c>
      <c r="N37" s="301">
        <f t="shared" si="2"/>
        <v>28</v>
      </c>
      <c r="O37" s="30"/>
      <c r="Q37" s="1"/>
    </row>
    <row r="38" spans="2:17" ht="21" customHeight="1" thickBot="1">
      <c r="B38" s="331">
        <v>36686</v>
      </c>
      <c r="C38" s="331"/>
      <c r="D38" s="49" t="s">
        <v>37</v>
      </c>
      <c r="E38" s="59">
        <f>Transparency!AW29</f>
        <v>22</v>
      </c>
      <c r="F38" s="311"/>
      <c r="G38" s="59">
        <f>Accountability!AW33</f>
        <v>15</v>
      </c>
      <c r="H38" s="311"/>
      <c r="I38" s="59">
        <f>Consistency!AW26</f>
        <v>30</v>
      </c>
      <c r="J38" s="312"/>
      <c r="K38" s="12">
        <f t="shared" si="0"/>
        <v>23</v>
      </c>
      <c r="L38" s="305" t="str">
        <f t="shared" si="1"/>
        <v>YES</v>
      </c>
      <c r="M38" s="15">
        <f>K38+0.08</f>
        <v>23.08</v>
      </c>
      <c r="N38" s="302">
        <f t="shared" si="2"/>
        <v>27</v>
      </c>
      <c r="O38" s="30"/>
    </row>
    <row r="39" spans="2:17" ht="21" customHeight="1" thickBot="1">
      <c r="B39" s="331">
        <v>30164</v>
      </c>
      <c r="C39" s="331"/>
      <c r="D39" s="23" t="s">
        <v>24</v>
      </c>
      <c r="E39" s="23">
        <f>Transparency!P29</f>
        <v>57</v>
      </c>
      <c r="F39" s="225"/>
      <c r="G39" s="333">
        <f>Accountability!P33</f>
        <v>49</v>
      </c>
      <c r="H39" s="225"/>
      <c r="I39" s="333">
        <f>Consistency!P26</f>
        <v>25</v>
      </c>
      <c r="J39" s="276"/>
      <c r="K39" s="316">
        <f t="shared" si="0"/>
        <v>41</v>
      </c>
      <c r="L39" s="315" t="str">
        <f t="shared" si="1"/>
        <v>YES</v>
      </c>
      <c r="M39" s="227">
        <f>K39+0.05</f>
        <v>41.05</v>
      </c>
      <c r="N39" s="228">
        <f t="shared" si="2"/>
        <v>14</v>
      </c>
      <c r="O39" s="30"/>
    </row>
    <row r="40" spans="2:17" ht="15.95" customHeight="1">
      <c r="D40" s="8" t="s">
        <v>41</v>
      </c>
      <c r="E40" s="8" t="s">
        <v>42</v>
      </c>
      <c r="F40" s="9">
        <v>0.25</v>
      </c>
      <c r="G40" s="8" t="s">
        <v>42</v>
      </c>
      <c r="H40" s="9">
        <v>0.35</v>
      </c>
      <c r="I40" s="8" t="s">
        <v>42</v>
      </c>
      <c r="J40" s="9">
        <v>0.4</v>
      </c>
      <c r="K40" s="10" t="s">
        <v>43</v>
      </c>
      <c r="L40" s="10"/>
      <c r="M40" s="402" t="s">
        <v>44</v>
      </c>
      <c r="N40" s="402"/>
      <c r="O40" s="1"/>
      <c r="P40" s="1"/>
    </row>
    <row r="41" spans="2:17" ht="20.100000000000001" customHeight="1">
      <c r="D41" s="1"/>
      <c r="E41" s="1"/>
      <c r="F41" s="1"/>
      <c r="G41" s="1"/>
      <c r="H41" s="1"/>
      <c r="I41" s="1"/>
      <c r="J41" s="1"/>
      <c r="K41" s="1"/>
      <c r="L41" s="1"/>
      <c r="M41" s="403"/>
      <c r="N41" s="403"/>
      <c r="O41" s="1"/>
      <c r="P41" s="1"/>
    </row>
    <row r="42" spans="2:17">
      <c r="D42" s="1"/>
      <c r="E42" s="1"/>
      <c r="F42" s="1"/>
      <c r="G42" s="1"/>
      <c r="H42" s="1"/>
      <c r="I42" s="1"/>
      <c r="J42" s="1"/>
      <c r="K42" s="1"/>
      <c r="L42" s="1"/>
      <c r="M42" s="1"/>
      <c r="N42" s="1"/>
      <c r="O42" s="1"/>
      <c r="P42" s="1"/>
    </row>
  </sheetData>
  <sheetProtection algorithmName="SHA-512" hashValue="Yr2OqbjH7ytSGTuCXVL4LaG9Aw6RYKVh4eIemGouUiOoBRqNAungrlHdqdb0fqQ3i8cxiaepSwtj/bXkxAskaA==" saltValue="cg3JrGnwdgr93kt25wdWqA==" spinCount="100000" sheet="1" objects="1" scenarios="1"/>
  <sortState xmlns:xlrd2="http://schemas.microsoft.com/office/spreadsheetml/2017/richdata2" ref="B10:N39">
    <sortCondition descending="1" ref="B10:B39"/>
  </sortState>
  <mergeCells count="13">
    <mergeCell ref="G8:H8"/>
    <mergeCell ref="I8:J8"/>
    <mergeCell ref="M40:N41"/>
    <mergeCell ref="D3:N3"/>
    <mergeCell ref="G4:H4"/>
    <mergeCell ref="E6:F6"/>
    <mergeCell ref="G6:H6"/>
    <mergeCell ref="I6:J6"/>
    <mergeCell ref="M6:M8"/>
    <mergeCell ref="E7:F7"/>
    <mergeCell ref="G7:H7"/>
    <mergeCell ref="I7:J7"/>
    <mergeCell ref="E8:F8"/>
  </mergeCells>
  <pageMargins left="0.7" right="0.7" top="0.75" bottom="0.75" header="0.3" footer="0.3"/>
  <pageSetup scale="70" orientation="portrait" horizontalDpi="0" verticalDpi="0"/>
  <ignoredErrors>
    <ignoredError sqref="M36 M33 M31 M24 M17 M15" formula="1"/>
  </ignoredErrors>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A19E-72AD-0340-AFF2-29713D542EEF}">
  <sheetPr>
    <tabColor rgb="FF00B050"/>
    <pageSetUpPr fitToPage="1"/>
  </sheetPr>
  <dimension ref="B2:Q42"/>
  <sheetViews>
    <sheetView showGridLines="0" zoomScaleNormal="100" workbookViewId="0">
      <pane ySplit="8" topLeftCell="A9" activePane="bottomLeft" state="frozen"/>
      <selection pane="bottomLeft" activeCell="D3" sqref="D3:N3"/>
    </sheetView>
  </sheetViews>
  <sheetFormatPr defaultColWidth="11" defaultRowHeight="15.6"/>
  <cols>
    <col min="2" max="2" width="17.5" customWidth="1"/>
    <col min="3" max="3" width="0.875" customWidth="1"/>
    <col min="4" max="4" width="25.125" bestFit="1" customWidth="1"/>
    <col min="5" max="5" width="8.875" customWidth="1"/>
    <col min="6" max="6" width="6.875" customWidth="1"/>
    <col min="7" max="7" width="8.875" customWidth="1"/>
    <col min="8" max="8" width="6.875" customWidth="1"/>
    <col min="9" max="9" width="8.875" customWidth="1"/>
    <col min="10" max="10" width="6.875" customWidth="1"/>
    <col min="11" max="12" width="10.375" hidden="1" customWidth="1"/>
    <col min="13" max="13" width="10.375" customWidth="1"/>
    <col min="14" max="16" width="9.875" customWidth="1"/>
    <col min="17" max="17" width="2.5" customWidth="1"/>
  </cols>
  <sheetData>
    <row r="2" spans="2:17">
      <c r="D2" s="1"/>
      <c r="E2" s="1"/>
      <c r="F2" s="1"/>
      <c r="G2" s="1"/>
      <c r="H2" s="1"/>
      <c r="I2" s="1"/>
      <c r="J2" s="1"/>
      <c r="K2" s="1"/>
      <c r="L2" s="1"/>
      <c r="M2" s="1"/>
      <c r="N2" s="1"/>
      <c r="O2" s="1"/>
      <c r="P2" s="1"/>
      <c r="Q2" s="1"/>
    </row>
    <row r="3" spans="2:17" ht="17.45">
      <c r="D3" s="405" t="s">
        <v>192</v>
      </c>
      <c r="E3" s="405"/>
      <c r="F3" s="405"/>
      <c r="G3" s="405"/>
      <c r="H3" s="405"/>
      <c r="I3" s="405"/>
      <c r="J3" s="405"/>
      <c r="K3" s="405"/>
      <c r="L3" s="405"/>
      <c r="M3" s="405"/>
      <c r="N3" s="405"/>
      <c r="O3" s="298"/>
      <c r="P3" s="298"/>
      <c r="Q3" s="1"/>
    </row>
    <row r="4" spans="2:17">
      <c r="D4" s="1"/>
      <c r="E4" s="1"/>
      <c r="F4" s="1"/>
      <c r="G4" s="406" t="s">
        <v>1</v>
      </c>
      <c r="H4" s="406"/>
      <c r="I4" s="1"/>
      <c r="J4" s="2"/>
      <c r="K4" s="1"/>
      <c r="L4" s="1"/>
      <c r="M4" s="1"/>
      <c r="N4" s="1"/>
      <c r="O4" s="1"/>
      <c r="P4" s="1"/>
      <c r="Q4" s="1"/>
    </row>
    <row r="5" spans="2:17">
      <c r="D5" s="1"/>
      <c r="E5" s="1"/>
      <c r="F5" s="1"/>
      <c r="G5" s="1"/>
      <c r="H5" s="1"/>
      <c r="I5" s="1"/>
      <c r="J5" s="1"/>
      <c r="K5" s="1"/>
      <c r="L5" s="1"/>
      <c r="M5" s="1"/>
      <c r="N5" s="1"/>
      <c r="O5" s="1"/>
      <c r="P5" s="1"/>
      <c r="Q5" s="1"/>
    </row>
    <row r="6" spans="2:17">
      <c r="D6" s="1"/>
      <c r="E6" s="407" t="s">
        <v>2</v>
      </c>
      <c r="F6" s="407"/>
      <c r="G6" s="407" t="s">
        <v>3</v>
      </c>
      <c r="H6" s="407"/>
      <c r="I6" s="408" t="s">
        <v>4</v>
      </c>
      <c r="J6" s="408"/>
      <c r="L6" s="3"/>
      <c r="M6" s="410" t="s">
        <v>5</v>
      </c>
      <c r="N6" s="1"/>
      <c r="O6" s="1"/>
      <c r="P6" s="1"/>
      <c r="Q6" s="1"/>
    </row>
    <row r="7" spans="2:17" ht="17.100000000000001" customHeight="1">
      <c r="D7" s="1"/>
      <c r="E7" s="409" t="s">
        <v>6</v>
      </c>
      <c r="F7" s="409"/>
      <c r="G7" s="409" t="s">
        <v>7</v>
      </c>
      <c r="H7" s="409"/>
      <c r="I7" s="409" t="s">
        <v>8</v>
      </c>
      <c r="J7" s="409"/>
      <c r="L7" s="3"/>
      <c r="M7" s="410"/>
      <c r="N7" s="4" t="s">
        <v>9</v>
      </c>
      <c r="O7" s="4"/>
      <c r="P7" s="4"/>
      <c r="Q7" s="1"/>
    </row>
    <row r="8" spans="2:17">
      <c r="B8" s="395" t="s">
        <v>193</v>
      </c>
      <c r="C8" s="289"/>
      <c r="D8" s="1"/>
      <c r="E8" s="404" t="s">
        <v>10</v>
      </c>
      <c r="F8" s="404"/>
      <c r="G8" s="404" t="s">
        <v>10</v>
      </c>
      <c r="H8" s="404"/>
      <c r="I8" s="404" t="s">
        <v>10</v>
      </c>
      <c r="J8" s="404"/>
      <c r="L8" s="3"/>
      <c r="M8" s="410"/>
      <c r="N8" s="5"/>
      <c r="O8" s="5"/>
      <c r="P8" s="5"/>
      <c r="Q8" s="1"/>
    </row>
    <row r="9" spans="2:17" ht="5.0999999999999996" customHeight="1" thickBot="1">
      <c r="D9" s="1"/>
      <c r="E9" s="30"/>
      <c r="F9" s="30"/>
      <c r="G9" s="30"/>
      <c r="H9" s="30"/>
      <c r="I9" s="30"/>
      <c r="J9" s="30"/>
      <c r="K9" s="3"/>
      <c r="L9" s="3"/>
      <c r="M9" s="3"/>
      <c r="N9" s="5"/>
      <c r="O9" s="5"/>
      <c r="P9" s="5"/>
      <c r="Q9" s="1"/>
    </row>
    <row r="10" spans="2:17" ht="21" customHeight="1" thickBot="1">
      <c r="B10" s="334">
        <v>142299</v>
      </c>
      <c r="C10" s="334"/>
      <c r="D10" s="234" t="s">
        <v>18</v>
      </c>
      <c r="E10" s="6">
        <f>Transparency!AZ29</f>
        <v>42</v>
      </c>
      <c r="F10" s="233"/>
      <c r="G10" s="6">
        <f>Accountability!AZ33</f>
        <v>12</v>
      </c>
      <c r="H10" s="233"/>
      <c r="I10" s="6">
        <f>Consistency!AZ26</f>
        <v>70</v>
      </c>
      <c r="J10" s="282"/>
      <c r="K10" s="12">
        <f t="shared" ref="K10:K39" si="0">ROUND((E10*$F$40)+(G10*$H$40)+(I10*$J$40),0)</f>
        <v>43</v>
      </c>
      <c r="L10" s="305">
        <f t="shared" ref="L10:L39" si="1">IF(COUNTIF($K$10:$K$39,K10)&gt;1,"YES",0)</f>
        <v>0</v>
      </c>
      <c r="M10" s="12">
        <f>K10</f>
        <v>43</v>
      </c>
      <c r="N10" s="13">
        <f t="shared" ref="N10:N39" si="2">_xlfn.RANK.EQ(M10,$M$10:$M$39,0)</f>
        <v>8</v>
      </c>
      <c r="O10" s="30"/>
      <c r="Q10" s="1"/>
    </row>
    <row r="11" spans="2:17" ht="21" customHeight="1" thickBot="1">
      <c r="B11" s="334">
        <v>124831</v>
      </c>
      <c r="C11" s="334"/>
      <c r="D11" s="7" t="s">
        <v>11</v>
      </c>
      <c r="E11" s="7">
        <f>Transparency!AN29</f>
        <v>80</v>
      </c>
      <c r="F11" s="40"/>
      <c r="G11" s="7">
        <f>Accountability!AN33</f>
        <v>59</v>
      </c>
      <c r="H11" s="40"/>
      <c r="I11" s="7">
        <f>Consistency!AN26</f>
        <v>75</v>
      </c>
      <c r="J11" s="281"/>
      <c r="K11" s="316">
        <f t="shared" si="0"/>
        <v>71</v>
      </c>
      <c r="L11" s="315">
        <f t="shared" si="1"/>
        <v>0</v>
      </c>
      <c r="M11" s="14">
        <f>K11</f>
        <v>71</v>
      </c>
      <c r="N11" s="301">
        <f t="shared" si="2"/>
        <v>1</v>
      </c>
      <c r="O11" s="30"/>
      <c r="Q11" s="1"/>
    </row>
    <row r="12" spans="2:17" ht="21" customHeight="1" thickBot="1">
      <c r="B12" s="334">
        <v>120456</v>
      </c>
      <c r="C12" s="334"/>
      <c r="D12" s="11" t="s">
        <v>20</v>
      </c>
      <c r="E12" s="11">
        <f>Transparency!M29</f>
        <v>50</v>
      </c>
      <c r="F12" s="42"/>
      <c r="G12" s="11">
        <f>Accountability!M33</f>
        <v>19</v>
      </c>
      <c r="H12" s="42"/>
      <c r="I12" s="11">
        <f>Consistency!M26</f>
        <v>55</v>
      </c>
      <c r="J12" s="284"/>
      <c r="K12" s="12">
        <f t="shared" si="0"/>
        <v>41</v>
      </c>
      <c r="L12" s="305" t="str">
        <f t="shared" si="1"/>
        <v>YES</v>
      </c>
      <c r="M12" s="15">
        <f>K12+0.09</f>
        <v>41.09</v>
      </c>
      <c r="N12" s="302">
        <f t="shared" si="2"/>
        <v>10</v>
      </c>
      <c r="O12" s="30"/>
      <c r="Q12" s="1"/>
    </row>
    <row r="13" spans="2:17" ht="21" customHeight="1" thickBot="1">
      <c r="B13" s="334">
        <v>107132</v>
      </c>
      <c r="C13" s="334"/>
      <c r="D13" s="7" t="s">
        <v>16</v>
      </c>
      <c r="E13" s="7">
        <f>Transparency!BU29</f>
        <v>57</v>
      </c>
      <c r="F13" s="40"/>
      <c r="G13" s="7">
        <f>Accountability!BU33</f>
        <v>20</v>
      </c>
      <c r="H13" s="40"/>
      <c r="I13" s="7">
        <f>Consistency!BU26</f>
        <v>75</v>
      </c>
      <c r="J13" s="281"/>
      <c r="K13" s="316">
        <f t="shared" si="0"/>
        <v>51</v>
      </c>
      <c r="L13" s="315">
        <f t="shared" si="1"/>
        <v>0</v>
      </c>
      <c r="M13" s="14">
        <f>K13</f>
        <v>51</v>
      </c>
      <c r="N13" s="301">
        <f t="shared" si="2"/>
        <v>6</v>
      </c>
      <c r="O13" s="30"/>
      <c r="Q13" s="1"/>
    </row>
    <row r="14" spans="2:17" ht="21" customHeight="1" thickBot="1">
      <c r="B14" s="334">
        <v>96057</v>
      </c>
      <c r="C14" s="334"/>
      <c r="D14" s="22" t="s">
        <v>38</v>
      </c>
      <c r="E14" s="22">
        <f>Transparency!AK29</f>
        <v>32</v>
      </c>
      <c r="F14" s="37"/>
      <c r="G14" s="22">
        <f>Accountability!AK33</f>
        <v>0</v>
      </c>
      <c r="H14" s="37"/>
      <c r="I14" s="22">
        <f>Consistency!AK26</f>
        <v>30</v>
      </c>
      <c r="J14" s="271"/>
      <c r="K14" s="12">
        <f t="shared" si="0"/>
        <v>20</v>
      </c>
      <c r="L14" s="305">
        <f t="shared" si="1"/>
        <v>0</v>
      </c>
      <c r="M14" s="15">
        <f>K14</f>
        <v>20</v>
      </c>
      <c r="N14" s="302">
        <f t="shared" si="2"/>
        <v>28</v>
      </c>
      <c r="O14" s="30"/>
      <c r="Q14" s="1"/>
    </row>
    <row r="15" spans="2:17" ht="21" customHeight="1" thickBot="1">
      <c r="B15" s="334">
        <v>94018</v>
      </c>
      <c r="C15" s="334"/>
      <c r="D15" s="21" t="s">
        <v>37</v>
      </c>
      <c r="E15" s="43">
        <f>Transparency!AW29</f>
        <v>22</v>
      </c>
      <c r="F15" s="319"/>
      <c r="G15" s="43">
        <f>Accountability!AW33</f>
        <v>15</v>
      </c>
      <c r="H15" s="319"/>
      <c r="I15" s="43">
        <f>Consistency!AW26</f>
        <v>30</v>
      </c>
      <c r="J15" s="320"/>
      <c r="K15" s="316">
        <f t="shared" si="0"/>
        <v>23</v>
      </c>
      <c r="L15" s="315" t="str">
        <f t="shared" si="1"/>
        <v>YES</v>
      </c>
      <c r="M15" s="14">
        <f>K15+0.08</f>
        <v>23.08</v>
      </c>
      <c r="N15" s="301">
        <f t="shared" si="2"/>
        <v>27</v>
      </c>
      <c r="O15" s="30"/>
    </row>
    <row r="16" spans="2:17" ht="21" customHeight="1" thickBot="1">
      <c r="B16" s="334">
        <v>92263</v>
      </c>
      <c r="C16" s="334"/>
      <c r="D16" s="11" t="s">
        <v>25</v>
      </c>
      <c r="E16" s="11">
        <f>Transparency!CM29</f>
        <v>70</v>
      </c>
      <c r="F16" s="42"/>
      <c r="G16" s="11">
        <f>Accountability!CM33</f>
        <v>22</v>
      </c>
      <c r="H16" s="42"/>
      <c r="I16" s="11">
        <f>Consistency!CM26</f>
        <v>35</v>
      </c>
      <c r="J16" s="284"/>
      <c r="K16" s="12">
        <f t="shared" si="0"/>
        <v>39</v>
      </c>
      <c r="L16" s="305" t="str">
        <f t="shared" si="1"/>
        <v>YES</v>
      </c>
      <c r="M16" s="15">
        <f>K16+0.09</f>
        <v>39.090000000000003</v>
      </c>
      <c r="N16" s="302">
        <f t="shared" si="2"/>
        <v>15</v>
      </c>
      <c r="O16" s="30"/>
      <c r="Q16" s="1"/>
    </row>
    <row r="17" spans="2:17" ht="21" customHeight="1" thickBot="1">
      <c r="B17" s="334">
        <v>88213</v>
      </c>
      <c r="C17" s="334"/>
      <c r="D17" s="33" t="s">
        <v>33</v>
      </c>
      <c r="E17" s="33">
        <f>Transparency!CJ29</f>
        <v>55</v>
      </c>
      <c r="F17" s="44"/>
      <c r="G17" s="33">
        <f>Accountability!CJ33</f>
        <v>14</v>
      </c>
      <c r="H17" s="44"/>
      <c r="I17" s="33">
        <f>Consistency!CJ26</f>
        <v>30</v>
      </c>
      <c r="J17" s="270"/>
      <c r="K17" s="316">
        <f t="shared" si="0"/>
        <v>31</v>
      </c>
      <c r="L17" s="315">
        <f t="shared" si="1"/>
        <v>0</v>
      </c>
      <c r="M17" s="14">
        <f>K17</f>
        <v>31</v>
      </c>
      <c r="N17" s="301">
        <f t="shared" si="2"/>
        <v>23</v>
      </c>
      <c r="O17" s="30"/>
      <c r="Q17" s="1"/>
    </row>
    <row r="18" spans="2:17" ht="21" customHeight="1" thickBot="1">
      <c r="B18" s="334">
        <v>83866</v>
      </c>
      <c r="C18" s="334"/>
      <c r="D18" s="49" t="s">
        <v>13</v>
      </c>
      <c r="E18" s="59">
        <f>Transparency!AT29</f>
        <v>85</v>
      </c>
      <c r="F18" s="311"/>
      <c r="G18" s="59">
        <f>Accountability!AT33</f>
        <v>45</v>
      </c>
      <c r="H18" s="311"/>
      <c r="I18" s="59">
        <f>Consistency!AT26</f>
        <v>50</v>
      </c>
      <c r="J18" s="312"/>
      <c r="K18" s="12">
        <f t="shared" si="0"/>
        <v>57</v>
      </c>
      <c r="L18" s="305">
        <f t="shared" si="1"/>
        <v>0</v>
      </c>
      <c r="M18" s="15">
        <f>K18</f>
        <v>57</v>
      </c>
      <c r="N18" s="302">
        <f t="shared" si="2"/>
        <v>3</v>
      </c>
      <c r="O18" s="30"/>
      <c r="Q18" s="1"/>
    </row>
    <row r="19" spans="2:17" ht="21" customHeight="1" thickBot="1">
      <c r="B19" s="334">
        <v>82925</v>
      </c>
      <c r="C19" s="334"/>
      <c r="D19" s="33" t="s">
        <v>27</v>
      </c>
      <c r="E19" s="43">
        <f>Transparency!S29</f>
        <v>54</v>
      </c>
      <c r="F19" s="319"/>
      <c r="G19" s="33">
        <f>Accountability!S33</f>
        <v>18</v>
      </c>
      <c r="H19" s="44"/>
      <c r="I19" s="43">
        <f>Consistency!S26</f>
        <v>45</v>
      </c>
      <c r="J19" s="320"/>
      <c r="K19" s="316">
        <f t="shared" si="0"/>
        <v>38</v>
      </c>
      <c r="L19" s="315" t="str">
        <f t="shared" si="1"/>
        <v>YES</v>
      </c>
      <c r="M19" s="14">
        <f>K19+0.09</f>
        <v>38.090000000000003</v>
      </c>
      <c r="N19" s="301">
        <f t="shared" si="2"/>
        <v>17</v>
      </c>
      <c r="O19" s="30"/>
      <c r="Q19" s="1"/>
    </row>
    <row r="20" spans="2:17" ht="21" customHeight="1" thickBot="1">
      <c r="B20" s="334">
        <v>77932</v>
      </c>
      <c r="C20" s="334"/>
      <c r="D20" s="22" t="s">
        <v>31</v>
      </c>
      <c r="E20" s="22">
        <f>Transparency!V29</f>
        <v>52</v>
      </c>
      <c r="F20" s="37"/>
      <c r="G20" s="22">
        <f>Accountability!V33</f>
        <v>52</v>
      </c>
      <c r="H20" s="37"/>
      <c r="I20" s="22">
        <f>Consistency!V26</f>
        <v>10</v>
      </c>
      <c r="J20" s="271"/>
      <c r="K20" s="12">
        <f t="shared" si="0"/>
        <v>35</v>
      </c>
      <c r="L20" s="305" t="str">
        <f t="shared" si="1"/>
        <v>YES</v>
      </c>
      <c r="M20" s="15">
        <f>K20+0.08</f>
        <v>35.08</v>
      </c>
      <c r="N20" s="302">
        <f t="shared" si="2"/>
        <v>21</v>
      </c>
      <c r="O20" s="30"/>
      <c r="Q20" s="1"/>
    </row>
    <row r="21" spans="2:17" ht="21" customHeight="1" thickBot="1">
      <c r="B21" s="334">
        <v>74865</v>
      </c>
      <c r="C21" s="334"/>
      <c r="D21" s="35" t="s">
        <v>14</v>
      </c>
      <c r="E21" s="35">
        <f>Transparency!CD29</f>
        <v>62</v>
      </c>
      <c r="F21" s="41"/>
      <c r="G21" s="35">
        <f>Accountability!CD33</f>
        <v>39</v>
      </c>
      <c r="H21" s="41"/>
      <c r="I21" s="35">
        <f>Consistency!CD26</f>
        <v>65</v>
      </c>
      <c r="J21" s="309"/>
      <c r="K21" s="316">
        <f t="shared" si="0"/>
        <v>55</v>
      </c>
      <c r="L21" s="315">
        <f t="shared" si="1"/>
        <v>0</v>
      </c>
      <c r="M21" s="14">
        <f>K21</f>
        <v>55</v>
      </c>
      <c r="N21" s="301">
        <f t="shared" si="2"/>
        <v>4</v>
      </c>
      <c r="O21" s="30"/>
      <c r="Q21" s="1"/>
    </row>
    <row r="22" spans="2:17" ht="21" customHeight="1" thickBot="1">
      <c r="B22" s="334">
        <v>71576</v>
      </c>
      <c r="C22" s="334"/>
      <c r="D22" s="29" t="s">
        <v>29</v>
      </c>
      <c r="E22" s="29">
        <f>Transparency!J29</f>
        <v>79</v>
      </c>
      <c r="F22" s="39"/>
      <c r="G22" s="29">
        <f>Accountability!J33</f>
        <v>21</v>
      </c>
      <c r="H22" s="39"/>
      <c r="I22" s="29">
        <f>Consistency!J26</f>
        <v>25</v>
      </c>
      <c r="J22" s="280"/>
      <c r="K22" s="12">
        <f t="shared" si="0"/>
        <v>37</v>
      </c>
      <c r="L22" s="305">
        <f t="shared" si="1"/>
        <v>0</v>
      </c>
      <c r="M22" s="15">
        <f>K22</f>
        <v>37</v>
      </c>
      <c r="N22" s="302">
        <f t="shared" si="2"/>
        <v>19</v>
      </c>
      <c r="O22" s="30"/>
      <c r="Q22" s="1"/>
    </row>
    <row r="23" spans="2:17" ht="21" customHeight="1" thickBot="1">
      <c r="B23" s="334">
        <v>71005</v>
      </c>
      <c r="C23" s="334"/>
      <c r="D23" s="7" t="s">
        <v>15</v>
      </c>
      <c r="E23" s="7">
        <f>Transparency!BR29</f>
        <v>65</v>
      </c>
      <c r="F23" s="40"/>
      <c r="G23" s="7">
        <f>Accountability!BR33</f>
        <v>38</v>
      </c>
      <c r="H23" s="40"/>
      <c r="I23" s="7">
        <f>Consistency!BR26</f>
        <v>55</v>
      </c>
      <c r="J23" s="281"/>
      <c r="K23" s="316">
        <f t="shared" si="0"/>
        <v>52</v>
      </c>
      <c r="L23" s="315">
        <f t="shared" si="1"/>
        <v>0</v>
      </c>
      <c r="M23" s="14">
        <f>K23</f>
        <v>52</v>
      </c>
      <c r="N23" s="301">
        <f t="shared" si="2"/>
        <v>5</v>
      </c>
      <c r="O23" s="30"/>
    </row>
    <row r="24" spans="2:17" ht="21" customHeight="1" thickBot="1">
      <c r="B24" s="334">
        <v>68592</v>
      </c>
      <c r="C24" s="334"/>
      <c r="D24" s="34" t="s">
        <v>17</v>
      </c>
      <c r="E24" s="31">
        <f>Transparency!AE29</f>
        <v>82</v>
      </c>
      <c r="F24" s="46"/>
      <c r="G24" s="31">
        <f>Accountability!AE33</f>
        <v>33</v>
      </c>
      <c r="H24" s="46"/>
      <c r="I24" s="31">
        <f>Consistency!AE26</f>
        <v>45</v>
      </c>
      <c r="J24" s="313"/>
      <c r="K24" s="12">
        <f t="shared" si="0"/>
        <v>50</v>
      </c>
      <c r="L24" s="305">
        <f t="shared" si="1"/>
        <v>0</v>
      </c>
      <c r="M24" s="15">
        <f>K24</f>
        <v>50</v>
      </c>
      <c r="N24" s="302">
        <f t="shared" si="2"/>
        <v>7</v>
      </c>
      <c r="O24" s="30"/>
      <c r="Q24" s="1"/>
    </row>
    <row r="25" spans="2:17" ht="21" customHeight="1" thickBot="1">
      <c r="B25" s="334">
        <v>62399</v>
      </c>
      <c r="C25" s="334"/>
      <c r="D25" s="21" t="s">
        <v>40</v>
      </c>
      <c r="E25" s="33">
        <f>Transparency!AB29</f>
        <v>22</v>
      </c>
      <c r="F25" s="44"/>
      <c r="G25" s="33">
        <f>Accountability!AB33</f>
        <v>21</v>
      </c>
      <c r="H25" s="44"/>
      <c r="I25" s="33">
        <f>Consistency!AB26</f>
        <v>0</v>
      </c>
      <c r="J25" s="270"/>
      <c r="K25" s="316">
        <f t="shared" si="0"/>
        <v>13</v>
      </c>
      <c r="L25" s="315">
        <f t="shared" si="1"/>
        <v>0</v>
      </c>
      <c r="M25" s="14">
        <f>K25</f>
        <v>13</v>
      </c>
      <c r="N25" s="301">
        <f t="shared" si="2"/>
        <v>30</v>
      </c>
      <c r="O25" s="30"/>
      <c r="Q25" s="1"/>
    </row>
    <row r="26" spans="2:17" ht="21" customHeight="1" thickBot="1">
      <c r="B26" s="334">
        <v>61797</v>
      </c>
      <c r="C26" s="334"/>
      <c r="D26" s="22" t="s">
        <v>24</v>
      </c>
      <c r="E26" s="22">
        <f>Transparency!P29</f>
        <v>57</v>
      </c>
      <c r="F26" s="37"/>
      <c r="G26" s="59">
        <f>Accountability!P33</f>
        <v>49</v>
      </c>
      <c r="H26" s="37"/>
      <c r="I26" s="59">
        <f>Consistency!P26</f>
        <v>25</v>
      </c>
      <c r="J26" s="271"/>
      <c r="K26" s="12">
        <f t="shared" si="0"/>
        <v>41</v>
      </c>
      <c r="L26" s="305" t="str">
        <f t="shared" si="1"/>
        <v>YES</v>
      </c>
      <c r="M26" s="15">
        <f>K26+0.05</f>
        <v>41.05</v>
      </c>
      <c r="N26" s="302">
        <f t="shared" si="2"/>
        <v>14</v>
      </c>
      <c r="O26" s="30"/>
      <c r="Q26" s="1"/>
    </row>
    <row r="27" spans="2:17" ht="21" customHeight="1" thickBot="1">
      <c r="B27" s="334">
        <v>60467</v>
      </c>
      <c r="C27" s="334"/>
      <c r="D27" s="7" t="s">
        <v>22</v>
      </c>
      <c r="E27" s="7">
        <f>Transparency!BO29</f>
        <v>52</v>
      </c>
      <c r="F27" s="40"/>
      <c r="G27" s="7">
        <f>Accountability!BO33</f>
        <v>45</v>
      </c>
      <c r="H27" s="40"/>
      <c r="I27" s="7">
        <f>Consistency!BO26</f>
        <v>30</v>
      </c>
      <c r="J27" s="281"/>
      <c r="K27" s="316">
        <f t="shared" si="0"/>
        <v>41</v>
      </c>
      <c r="L27" s="315" t="str">
        <f t="shared" si="1"/>
        <v>YES</v>
      </c>
      <c r="M27" s="14">
        <f>K27+0.07</f>
        <v>41.07</v>
      </c>
      <c r="N27" s="301">
        <f t="shared" si="2"/>
        <v>12</v>
      </c>
      <c r="O27" s="30"/>
      <c r="Q27" s="1"/>
    </row>
    <row r="28" spans="2:17" ht="21" customHeight="1" thickBot="1">
      <c r="B28" s="334">
        <v>59948</v>
      </c>
      <c r="C28" s="334"/>
      <c r="D28" s="49" t="s">
        <v>23</v>
      </c>
      <c r="E28" s="22">
        <f>Transparency!G29</f>
        <v>60</v>
      </c>
      <c r="F28" s="37"/>
      <c r="G28" s="22">
        <f>Accountability!G33</f>
        <v>47</v>
      </c>
      <c r="H28" s="37"/>
      <c r="I28" s="22">
        <f>Consistency!G26</f>
        <v>25</v>
      </c>
      <c r="J28" s="271"/>
      <c r="K28" s="12">
        <f t="shared" si="0"/>
        <v>41</v>
      </c>
      <c r="L28" s="305" t="str">
        <f t="shared" si="1"/>
        <v>YES</v>
      </c>
      <c r="M28" s="15">
        <f>K28+0.06</f>
        <v>41.06</v>
      </c>
      <c r="N28" s="302">
        <f t="shared" si="2"/>
        <v>13</v>
      </c>
      <c r="O28" s="30"/>
      <c r="Q28" s="1"/>
    </row>
    <row r="29" spans="2:17" ht="21" customHeight="1" thickBot="1">
      <c r="B29" s="334">
        <v>58181</v>
      </c>
      <c r="C29" s="334"/>
      <c r="D29" s="33" t="s">
        <v>26</v>
      </c>
      <c r="E29" s="33">
        <f>Transparency!BC29</f>
        <v>62</v>
      </c>
      <c r="F29" s="44"/>
      <c r="G29" s="33">
        <f>Accountability!BC33</f>
        <v>39</v>
      </c>
      <c r="H29" s="44"/>
      <c r="I29" s="33">
        <f>Consistency!BC26</f>
        <v>25</v>
      </c>
      <c r="J29" s="270"/>
      <c r="K29" s="316">
        <f t="shared" si="0"/>
        <v>39</v>
      </c>
      <c r="L29" s="315" t="str">
        <f t="shared" si="1"/>
        <v>YES</v>
      </c>
      <c r="M29" s="14">
        <f>K29+0.08</f>
        <v>39.08</v>
      </c>
      <c r="N29" s="301">
        <f t="shared" si="2"/>
        <v>16</v>
      </c>
      <c r="O29" s="30"/>
      <c r="Q29" s="1"/>
    </row>
    <row r="30" spans="2:17" ht="21" customHeight="1" thickBot="1">
      <c r="B30" s="334">
        <v>57994</v>
      </c>
      <c r="C30" s="334"/>
      <c r="D30" s="49" t="s">
        <v>19</v>
      </c>
      <c r="E30" s="22">
        <f>Transparency!CP29</f>
        <v>62</v>
      </c>
      <c r="F30" s="37"/>
      <c r="G30" s="22">
        <f>Accountability!CP33</f>
        <v>24</v>
      </c>
      <c r="H30" s="37"/>
      <c r="I30" s="22">
        <f>Consistency!CP26</f>
        <v>45</v>
      </c>
      <c r="J30" s="271"/>
      <c r="K30" s="12">
        <f t="shared" si="0"/>
        <v>42</v>
      </c>
      <c r="L30" s="305">
        <f t="shared" si="1"/>
        <v>0</v>
      </c>
      <c r="M30" s="15">
        <f>K30</f>
        <v>42</v>
      </c>
      <c r="N30" s="302">
        <f t="shared" si="2"/>
        <v>9</v>
      </c>
      <c r="O30" s="30"/>
      <c r="Q30" s="1"/>
    </row>
    <row r="31" spans="2:17" ht="21" customHeight="1" thickBot="1">
      <c r="B31" s="334">
        <v>57459</v>
      </c>
      <c r="C31" s="334"/>
      <c r="D31" s="33" t="s">
        <v>30</v>
      </c>
      <c r="E31" s="33">
        <f>Transparency!BF29</f>
        <v>69</v>
      </c>
      <c r="F31" s="44"/>
      <c r="G31" s="33">
        <f>Accountability!BF33</f>
        <v>22</v>
      </c>
      <c r="H31" s="44"/>
      <c r="I31" s="33">
        <f>Consistency!BF26</f>
        <v>25</v>
      </c>
      <c r="J31" s="270"/>
      <c r="K31" s="316">
        <f t="shared" si="0"/>
        <v>35</v>
      </c>
      <c r="L31" s="315" t="str">
        <f t="shared" si="1"/>
        <v>YES</v>
      </c>
      <c r="M31" s="14">
        <f>K31+0.09</f>
        <v>35.090000000000003</v>
      </c>
      <c r="N31" s="301">
        <f t="shared" si="2"/>
        <v>20</v>
      </c>
      <c r="O31" s="30"/>
      <c r="Q31" s="1"/>
    </row>
    <row r="32" spans="2:17" ht="21" customHeight="1" thickBot="1">
      <c r="B32" s="334">
        <v>55020</v>
      </c>
      <c r="C32" s="334"/>
      <c r="D32" s="22" t="s">
        <v>21</v>
      </c>
      <c r="E32" s="22">
        <f>Transparency!AQ29</f>
        <v>49</v>
      </c>
      <c r="F32" s="37"/>
      <c r="G32" s="22">
        <f>Accountability!AQ33</f>
        <v>32</v>
      </c>
      <c r="H32" s="37"/>
      <c r="I32" s="22">
        <f>Consistency!AQ26</f>
        <v>45</v>
      </c>
      <c r="J32" s="271"/>
      <c r="K32" s="12">
        <f t="shared" si="0"/>
        <v>41</v>
      </c>
      <c r="L32" s="305" t="str">
        <f t="shared" si="1"/>
        <v>YES</v>
      </c>
      <c r="M32" s="15">
        <f>K32+0.08</f>
        <v>41.08</v>
      </c>
      <c r="N32" s="302">
        <f t="shared" si="2"/>
        <v>11</v>
      </c>
      <c r="O32" s="30"/>
      <c r="Q32" s="1"/>
    </row>
    <row r="33" spans="2:17" ht="21" customHeight="1" thickBot="1">
      <c r="B33" s="334">
        <v>53745</v>
      </c>
      <c r="C33" s="334"/>
      <c r="D33" s="51" t="s">
        <v>32</v>
      </c>
      <c r="E33" s="35">
        <f>Transparency!Y29</f>
        <v>39</v>
      </c>
      <c r="F33" s="41"/>
      <c r="G33" s="35">
        <f>Accountability!Y33</f>
        <v>17</v>
      </c>
      <c r="H33" s="41"/>
      <c r="I33" s="35">
        <f>Consistency!Y26</f>
        <v>40</v>
      </c>
      <c r="J33" s="309"/>
      <c r="K33" s="316">
        <f t="shared" si="0"/>
        <v>32</v>
      </c>
      <c r="L33" s="315">
        <f t="shared" si="1"/>
        <v>0</v>
      </c>
      <c r="M33" s="14">
        <f>K33</f>
        <v>32</v>
      </c>
      <c r="N33" s="301">
        <f t="shared" si="2"/>
        <v>22</v>
      </c>
      <c r="O33" s="30"/>
      <c r="Q33" s="1"/>
    </row>
    <row r="34" spans="2:17" ht="21" customHeight="1" thickBot="1">
      <c r="B34" s="334">
        <v>53525</v>
      </c>
      <c r="C34" s="334"/>
      <c r="D34" s="31" t="s">
        <v>35</v>
      </c>
      <c r="E34" s="29">
        <f>Transparency!AH29</f>
        <v>30</v>
      </c>
      <c r="F34" s="39"/>
      <c r="G34" s="29">
        <f>Accountability!AH33</f>
        <v>22</v>
      </c>
      <c r="H34" s="39"/>
      <c r="I34" s="29">
        <f>Consistency!AH26</f>
        <v>30</v>
      </c>
      <c r="J34" s="280"/>
      <c r="K34" s="12">
        <f t="shared" si="0"/>
        <v>27</v>
      </c>
      <c r="L34" s="305">
        <f t="shared" si="1"/>
        <v>0</v>
      </c>
      <c r="M34" s="15">
        <f>K34</f>
        <v>27</v>
      </c>
      <c r="N34" s="302">
        <f t="shared" si="2"/>
        <v>25</v>
      </c>
      <c r="O34" s="30"/>
      <c r="Q34" s="1"/>
    </row>
    <row r="35" spans="2:17" ht="21" customHeight="1" thickBot="1">
      <c r="B35" s="334">
        <v>52455</v>
      </c>
      <c r="C35" s="334"/>
      <c r="D35" s="7" t="s">
        <v>12</v>
      </c>
      <c r="E35" s="7">
        <f>Transparency!CG29</f>
        <v>85</v>
      </c>
      <c r="F35" s="40"/>
      <c r="G35" s="7">
        <f>Accountability!CG33</f>
        <v>70</v>
      </c>
      <c r="H35" s="40"/>
      <c r="I35" s="7">
        <f>Consistency!CG26</f>
        <v>55</v>
      </c>
      <c r="J35" s="281"/>
      <c r="K35" s="316">
        <f t="shared" si="0"/>
        <v>68</v>
      </c>
      <c r="L35" s="315">
        <f t="shared" si="1"/>
        <v>0</v>
      </c>
      <c r="M35" s="14">
        <f>K35</f>
        <v>68</v>
      </c>
      <c r="N35" s="301">
        <f t="shared" si="2"/>
        <v>2</v>
      </c>
      <c r="O35" s="30"/>
      <c r="Q35" s="1"/>
    </row>
    <row r="36" spans="2:17" ht="21" customHeight="1" thickBot="1">
      <c r="B36" s="334">
        <v>49518</v>
      </c>
      <c r="C36" s="334"/>
      <c r="D36" s="36" t="s">
        <v>34</v>
      </c>
      <c r="E36" s="31">
        <f>Transparency!BL29</f>
        <v>50</v>
      </c>
      <c r="F36" s="46"/>
      <c r="G36" s="31">
        <f>Accountability!BL33</f>
        <v>12</v>
      </c>
      <c r="H36" s="46"/>
      <c r="I36" s="31">
        <f>Consistency!BL26</f>
        <v>30</v>
      </c>
      <c r="J36" s="313"/>
      <c r="K36" s="12">
        <f t="shared" si="0"/>
        <v>29</v>
      </c>
      <c r="L36" s="305">
        <f t="shared" si="1"/>
        <v>0</v>
      </c>
      <c r="M36" s="15">
        <f>K36</f>
        <v>29</v>
      </c>
      <c r="N36" s="302">
        <f t="shared" si="2"/>
        <v>24</v>
      </c>
      <c r="O36" s="30"/>
      <c r="Q36" s="1"/>
    </row>
    <row r="37" spans="2:17" ht="21" customHeight="1" thickBot="1">
      <c r="B37" s="334">
        <v>48711</v>
      </c>
      <c r="C37" s="334"/>
      <c r="D37" s="35" t="s">
        <v>28</v>
      </c>
      <c r="E37" s="35">
        <f>Transparency!BI29</f>
        <v>55</v>
      </c>
      <c r="F37" s="41"/>
      <c r="G37" s="35">
        <f>Accountability!BI33</f>
        <v>17</v>
      </c>
      <c r="H37" s="41"/>
      <c r="I37" s="35">
        <f>Consistency!BI26</f>
        <v>45</v>
      </c>
      <c r="J37" s="309"/>
      <c r="K37" s="316">
        <f t="shared" si="0"/>
        <v>38</v>
      </c>
      <c r="L37" s="315" t="str">
        <f t="shared" si="1"/>
        <v>YES</v>
      </c>
      <c r="M37" s="14">
        <f>K37+0.08</f>
        <v>38.08</v>
      </c>
      <c r="N37" s="301">
        <f t="shared" si="2"/>
        <v>18</v>
      </c>
      <c r="O37" s="30"/>
      <c r="Q37" s="1"/>
    </row>
    <row r="38" spans="2:17" ht="21" customHeight="1" thickBot="1">
      <c r="B38" s="334">
        <v>45610</v>
      </c>
      <c r="C38" s="334"/>
      <c r="D38" s="49" t="s">
        <v>36</v>
      </c>
      <c r="E38" s="22">
        <f>Transparency!BX29</f>
        <v>32</v>
      </c>
      <c r="F38" s="37"/>
      <c r="G38" s="22">
        <f>Accountability!BX33</f>
        <v>9</v>
      </c>
      <c r="H38" s="37"/>
      <c r="I38" s="22">
        <f>Consistency!BX26</f>
        <v>30</v>
      </c>
      <c r="J38" s="271"/>
      <c r="K38" s="12">
        <f t="shared" si="0"/>
        <v>23</v>
      </c>
      <c r="L38" s="305" t="str">
        <f t="shared" si="1"/>
        <v>YES</v>
      </c>
      <c r="M38" s="15">
        <f>K38+0.09</f>
        <v>23.09</v>
      </c>
      <c r="N38" s="302">
        <f t="shared" si="2"/>
        <v>26</v>
      </c>
      <c r="O38" s="30"/>
    </row>
    <row r="39" spans="2:17" ht="21" customHeight="1" thickBot="1">
      <c r="B39" s="334">
        <v>43896</v>
      </c>
      <c r="C39" s="334"/>
      <c r="D39" s="224" t="s">
        <v>39</v>
      </c>
      <c r="E39" s="23">
        <f>Transparency!CA29</f>
        <v>5</v>
      </c>
      <c r="F39" s="225"/>
      <c r="G39" s="23">
        <f>Accountability!CA33</f>
        <v>12</v>
      </c>
      <c r="H39" s="225"/>
      <c r="I39" s="23">
        <f>Consistency!CA26</f>
        <v>25</v>
      </c>
      <c r="J39" s="276"/>
      <c r="K39" s="316">
        <f t="shared" si="0"/>
        <v>15</v>
      </c>
      <c r="L39" s="315">
        <f t="shared" si="1"/>
        <v>0</v>
      </c>
      <c r="M39" s="227">
        <f>K39</f>
        <v>15</v>
      </c>
      <c r="N39" s="228">
        <f t="shared" si="2"/>
        <v>29</v>
      </c>
      <c r="O39" s="30"/>
    </row>
    <row r="40" spans="2:17" ht="15.95" customHeight="1">
      <c r="D40" s="8" t="s">
        <v>41</v>
      </c>
      <c r="E40" s="8" t="s">
        <v>42</v>
      </c>
      <c r="F40" s="9">
        <v>0.25</v>
      </c>
      <c r="G40" s="8" t="s">
        <v>42</v>
      </c>
      <c r="H40" s="9">
        <v>0.35</v>
      </c>
      <c r="I40" s="8" t="s">
        <v>42</v>
      </c>
      <c r="J40" s="9">
        <v>0.4</v>
      </c>
      <c r="K40" s="10" t="s">
        <v>43</v>
      </c>
      <c r="L40" s="10"/>
      <c r="M40" s="402" t="s">
        <v>44</v>
      </c>
      <c r="N40" s="402"/>
      <c r="O40" s="1"/>
      <c r="P40" s="1"/>
    </row>
    <row r="41" spans="2:17" ht="20.100000000000001" customHeight="1">
      <c r="D41" s="1"/>
      <c r="E41" s="1"/>
      <c r="F41" s="1"/>
      <c r="G41" s="1"/>
      <c r="H41" s="1"/>
      <c r="I41" s="1"/>
      <c r="J41" s="1"/>
      <c r="K41" s="1"/>
      <c r="L41" s="1"/>
      <c r="M41" s="403"/>
      <c r="N41" s="403"/>
      <c r="O41" s="1"/>
      <c r="P41" s="1"/>
    </row>
    <row r="42" spans="2:17">
      <c r="D42" s="1"/>
      <c r="E42" s="1"/>
      <c r="F42" s="1"/>
      <c r="G42" s="1"/>
      <c r="H42" s="1"/>
      <c r="I42" s="1"/>
      <c r="J42" s="1"/>
      <c r="K42" s="1"/>
      <c r="L42" s="1"/>
      <c r="M42" s="1"/>
      <c r="N42" s="1"/>
      <c r="O42" s="1"/>
      <c r="P42" s="1"/>
    </row>
  </sheetData>
  <sheetProtection algorithmName="SHA-512" hashValue="B2fdTkPMP0aT+QwfyEiBR27fhvXOqMLWFp5zqWjQVPStvRcJxpxErAt0Gd6b4UDu3CQczXqRZaNBR4LvYeP4iA==" saltValue="DREEgw7lm3BY0sDRGMVILw==" spinCount="100000" sheet="1" objects="1" scenarios="1"/>
  <sortState xmlns:xlrd2="http://schemas.microsoft.com/office/spreadsheetml/2017/richdata2" ref="B10:N39">
    <sortCondition descending="1" ref="B10:B39"/>
  </sortState>
  <mergeCells count="13">
    <mergeCell ref="G8:H8"/>
    <mergeCell ref="I8:J8"/>
    <mergeCell ref="M40:N41"/>
    <mergeCell ref="D3:N3"/>
    <mergeCell ref="G4:H4"/>
    <mergeCell ref="E6:F6"/>
    <mergeCell ref="G6:H6"/>
    <mergeCell ref="I6:J6"/>
    <mergeCell ref="M6:M8"/>
    <mergeCell ref="E7:F7"/>
    <mergeCell ref="G7:H7"/>
    <mergeCell ref="I7:J7"/>
    <mergeCell ref="E8:F8"/>
  </mergeCells>
  <pageMargins left="0.7" right="0.7" top="0.75" bottom="0.75" header="0.3" footer="0.3"/>
  <pageSetup scale="70" orientation="portrait" horizontalDpi="0" verticalDpi="0"/>
  <ignoredErrors>
    <ignoredError sqref="M12" formula="1"/>
  </ignoredErrors>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21AEB-89C6-D14C-9E09-A72B0AB7DAFB}">
  <sheetPr>
    <tabColor rgb="FF00B050"/>
    <pageSetUpPr fitToPage="1"/>
  </sheetPr>
  <dimension ref="B2:P42"/>
  <sheetViews>
    <sheetView showGridLines="0" zoomScaleNormal="100" workbookViewId="0">
      <pane ySplit="8" topLeftCell="A9" activePane="bottomLeft" state="frozen"/>
      <selection pane="bottomLeft" activeCell="B3" sqref="B3:L3"/>
    </sheetView>
  </sheetViews>
  <sheetFormatPr defaultColWidth="11" defaultRowHeight="15.6"/>
  <cols>
    <col min="1" max="1" width="17" customWidth="1"/>
    <col min="2" max="2" width="25.125" bestFit="1" customWidth="1"/>
    <col min="3" max="3" width="8.875" customWidth="1"/>
    <col min="4" max="4" width="6.875" customWidth="1"/>
    <col min="5" max="5" width="8.875" customWidth="1"/>
    <col min="6" max="6" width="6.875" customWidth="1"/>
    <col min="7" max="7" width="8.875" customWidth="1"/>
    <col min="8" max="8" width="6.875" customWidth="1"/>
    <col min="9" max="10" width="10.375" hidden="1" customWidth="1"/>
    <col min="11" max="11" width="10.375" customWidth="1"/>
    <col min="12" max="14" width="9.875" customWidth="1"/>
    <col min="15" max="15" width="2.5" customWidth="1"/>
  </cols>
  <sheetData>
    <row r="2" spans="2:15">
      <c r="B2" s="1"/>
      <c r="C2" s="1"/>
      <c r="D2" s="1"/>
      <c r="E2" s="1"/>
      <c r="F2" s="1"/>
      <c r="G2" s="1"/>
      <c r="H2" s="1"/>
      <c r="I2" s="1"/>
      <c r="J2" s="1"/>
      <c r="K2" s="1"/>
      <c r="L2" s="1"/>
      <c r="M2" s="1"/>
      <c r="N2" s="1"/>
      <c r="O2" s="1"/>
    </row>
    <row r="3" spans="2:15" ht="17.45">
      <c r="B3" s="405" t="s">
        <v>194</v>
      </c>
      <c r="C3" s="405"/>
      <c r="D3" s="405"/>
      <c r="E3" s="405"/>
      <c r="F3" s="405"/>
      <c r="G3" s="405"/>
      <c r="H3" s="405"/>
      <c r="I3" s="405"/>
      <c r="J3" s="405"/>
      <c r="K3" s="405"/>
      <c r="L3" s="405"/>
      <c r="M3" s="298"/>
      <c r="N3" s="298"/>
      <c r="O3" s="1"/>
    </row>
    <row r="4" spans="2:15">
      <c r="B4" s="1"/>
      <c r="C4" s="1"/>
      <c r="D4" s="1"/>
      <c r="E4" s="406" t="s">
        <v>1</v>
      </c>
      <c r="F4" s="406"/>
      <c r="G4" s="1"/>
      <c r="H4" s="2"/>
      <c r="I4" s="1"/>
      <c r="J4" s="1"/>
      <c r="K4" s="1"/>
      <c r="L4" s="1"/>
      <c r="M4" s="1"/>
      <c r="N4" s="1"/>
      <c r="O4" s="1"/>
    </row>
    <row r="5" spans="2:15">
      <c r="B5" s="1"/>
      <c r="C5" s="1"/>
      <c r="D5" s="1"/>
      <c r="E5" s="1"/>
      <c r="F5" s="1"/>
      <c r="G5" s="1"/>
      <c r="H5" s="1"/>
      <c r="I5" s="1"/>
      <c r="J5" s="1"/>
      <c r="K5" s="1"/>
      <c r="L5" s="1"/>
      <c r="M5" s="1"/>
      <c r="N5" s="1"/>
      <c r="O5" s="1"/>
    </row>
    <row r="6" spans="2:15">
      <c r="B6" s="1"/>
      <c r="C6" s="407" t="s">
        <v>2</v>
      </c>
      <c r="D6" s="407"/>
      <c r="E6" s="407" t="s">
        <v>3</v>
      </c>
      <c r="F6" s="407"/>
      <c r="G6" s="408" t="s">
        <v>4</v>
      </c>
      <c r="H6" s="408"/>
      <c r="J6" s="3"/>
      <c r="K6" s="410" t="s">
        <v>5</v>
      </c>
      <c r="L6" s="1"/>
      <c r="M6" s="1"/>
      <c r="N6" s="1"/>
      <c r="O6" s="1"/>
    </row>
    <row r="7" spans="2:15" ht="17.100000000000001" customHeight="1">
      <c r="B7" s="1"/>
      <c r="C7" s="409" t="s">
        <v>6</v>
      </c>
      <c r="D7" s="409"/>
      <c r="E7" s="409" t="s">
        <v>7</v>
      </c>
      <c r="F7" s="409"/>
      <c r="G7" s="409" t="s">
        <v>8</v>
      </c>
      <c r="H7" s="409"/>
      <c r="J7" s="3"/>
      <c r="K7" s="410"/>
      <c r="L7" s="4" t="s">
        <v>9</v>
      </c>
      <c r="M7" s="4"/>
      <c r="N7" s="4"/>
      <c r="O7" s="1"/>
    </row>
    <row r="8" spans="2:15">
      <c r="B8" s="1"/>
      <c r="C8" s="404" t="s">
        <v>10</v>
      </c>
      <c r="D8" s="404"/>
      <c r="E8" s="404" t="s">
        <v>10</v>
      </c>
      <c r="F8" s="404"/>
      <c r="G8" s="404" t="s">
        <v>10</v>
      </c>
      <c r="H8" s="404"/>
      <c r="J8" s="3"/>
      <c r="K8" s="410"/>
      <c r="L8" s="5"/>
      <c r="M8" s="5"/>
      <c r="N8" s="5"/>
      <c r="O8" s="1"/>
    </row>
    <row r="9" spans="2:15" ht="5.0999999999999996" customHeight="1" thickBot="1">
      <c r="B9" s="1"/>
      <c r="C9" s="30"/>
      <c r="D9" s="30"/>
      <c r="E9" s="30"/>
      <c r="F9" s="30"/>
      <c r="G9" s="30"/>
      <c r="H9" s="30"/>
      <c r="I9" s="3"/>
      <c r="J9" s="3"/>
      <c r="K9" s="3"/>
      <c r="L9" s="5"/>
      <c r="M9" s="5"/>
      <c r="N9" s="5"/>
      <c r="O9" s="1"/>
    </row>
    <row r="10" spans="2:15" ht="21" customHeight="1" thickBot="1">
      <c r="B10" s="32" t="s">
        <v>23</v>
      </c>
      <c r="C10" s="47">
        <f>Transparency!G29</f>
        <v>60</v>
      </c>
      <c r="D10" s="48"/>
      <c r="E10" s="47">
        <f>Accountability!G33</f>
        <v>47</v>
      </c>
      <c r="F10" s="48"/>
      <c r="G10" s="47">
        <f>Consistency!G26</f>
        <v>25</v>
      </c>
      <c r="H10" s="317"/>
      <c r="I10" s="12">
        <f t="shared" ref="I10:I39" si="0">ROUND((C10*$D$40)+(E10*$F$40)+(G10*$H$40),0)</f>
        <v>41</v>
      </c>
      <c r="J10" s="305" t="str">
        <f t="shared" ref="J10:J39" si="1">IF(COUNTIF($I$10:$I$39,I10)&gt;1,"YES",0)</f>
        <v>YES</v>
      </c>
      <c r="K10" s="12">
        <f>I10+0.06</f>
        <v>41.06</v>
      </c>
      <c r="L10" s="13">
        <f t="shared" ref="L10:L39" si="2">_xlfn.RANK.EQ(K10,$K$10:$K$39,0)</f>
        <v>13</v>
      </c>
      <c r="M10" s="30"/>
      <c r="O10" s="1"/>
    </row>
    <row r="11" spans="2:15" ht="21" customHeight="1" thickBot="1">
      <c r="B11" s="35" t="s">
        <v>29</v>
      </c>
      <c r="C11" s="35">
        <f>Transparency!J29</f>
        <v>79</v>
      </c>
      <c r="D11" s="41"/>
      <c r="E11" s="35">
        <f>Accountability!J33</f>
        <v>21</v>
      </c>
      <c r="F11" s="41"/>
      <c r="G11" s="35">
        <f>Consistency!J26</f>
        <v>25</v>
      </c>
      <c r="H11" s="309"/>
      <c r="I11" s="316">
        <f t="shared" si="0"/>
        <v>37</v>
      </c>
      <c r="J11" s="315">
        <f t="shared" si="1"/>
        <v>0</v>
      </c>
      <c r="K11" s="14">
        <f>I11</f>
        <v>37</v>
      </c>
      <c r="L11" s="301">
        <f t="shared" si="2"/>
        <v>19</v>
      </c>
      <c r="M11" s="346"/>
      <c r="O11" s="1"/>
    </row>
    <row r="12" spans="2:15" ht="21" customHeight="1" thickBot="1">
      <c r="B12" s="11" t="s">
        <v>20</v>
      </c>
      <c r="C12" s="11">
        <f>Transparency!M29</f>
        <v>50</v>
      </c>
      <c r="D12" s="42"/>
      <c r="E12" s="11">
        <f>Accountability!M33</f>
        <v>19</v>
      </c>
      <c r="F12" s="42"/>
      <c r="G12" s="11">
        <f>Consistency!M26</f>
        <v>55</v>
      </c>
      <c r="H12" s="284"/>
      <c r="I12" s="12">
        <f t="shared" si="0"/>
        <v>41</v>
      </c>
      <c r="J12" s="305" t="str">
        <f t="shared" si="1"/>
        <v>YES</v>
      </c>
      <c r="K12" s="15">
        <f>I12+0.09</f>
        <v>41.09</v>
      </c>
      <c r="L12" s="302">
        <f t="shared" si="2"/>
        <v>10</v>
      </c>
      <c r="M12" s="346"/>
      <c r="O12" s="1"/>
    </row>
    <row r="13" spans="2:15" ht="21" customHeight="1" thickBot="1">
      <c r="B13" s="33" t="s">
        <v>24</v>
      </c>
      <c r="C13" s="33">
        <f>Transparency!P29</f>
        <v>57</v>
      </c>
      <c r="D13" s="44"/>
      <c r="E13" s="43">
        <f>Accountability!P33</f>
        <v>49</v>
      </c>
      <c r="F13" s="44"/>
      <c r="G13" s="43">
        <f>Consistency!P26</f>
        <v>25</v>
      </c>
      <c r="H13" s="270"/>
      <c r="I13" s="316">
        <f t="shared" si="0"/>
        <v>41</v>
      </c>
      <c r="J13" s="315" t="str">
        <f t="shared" si="1"/>
        <v>YES</v>
      </c>
      <c r="K13" s="14">
        <f>I13+0.05</f>
        <v>41.05</v>
      </c>
      <c r="L13" s="301">
        <f t="shared" si="2"/>
        <v>14</v>
      </c>
      <c r="M13" s="30"/>
      <c r="O13" s="1"/>
    </row>
    <row r="14" spans="2:15" ht="21" customHeight="1" thickBot="1">
      <c r="B14" s="22" t="s">
        <v>27</v>
      </c>
      <c r="C14" s="59">
        <f>Transparency!S29</f>
        <v>54</v>
      </c>
      <c r="D14" s="311"/>
      <c r="E14" s="22">
        <f>Accountability!S33</f>
        <v>18</v>
      </c>
      <c r="F14" s="37"/>
      <c r="G14" s="59">
        <f>Consistency!S26</f>
        <v>45</v>
      </c>
      <c r="H14" s="312"/>
      <c r="I14" s="12">
        <f t="shared" si="0"/>
        <v>38</v>
      </c>
      <c r="J14" s="305" t="str">
        <f t="shared" si="1"/>
        <v>YES</v>
      </c>
      <c r="K14" s="15">
        <f>I14+0.09</f>
        <v>38.090000000000003</v>
      </c>
      <c r="L14" s="302">
        <f t="shared" si="2"/>
        <v>17</v>
      </c>
      <c r="M14" s="30"/>
      <c r="O14" s="1"/>
    </row>
    <row r="15" spans="2:15" ht="21" customHeight="1" thickBot="1">
      <c r="B15" s="51" t="s">
        <v>32</v>
      </c>
      <c r="C15" s="35">
        <f>Transparency!Y29</f>
        <v>39</v>
      </c>
      <c r="D15" s="41"/>
      <c r="E15" s="35">
        <f>Accountability!Y33</f>
        <v>17</v>
      </c>
      <c r="F15" s="41"/>
      <c r="G15" s="35">
        <f>Consistency!Y26</f>
        <v>40</v>
      </c>
      <c r="H15" s="309"/>
      <c r="I15" s="316">
        <f t="shared" si="0"/>
        <v>32</v>
      </c>
      <c r="J15" s="315">
        <f t="shared" si="1"/>
        <v>0</v>
      </c>
      <c r="K15" s="14">
        <f>I15</f>
        <v>32</v>
      </c>
      <c r="L15" s="301">
        <f t="shared" si="2"/>
        <v>22</v>
      </c>
      <c r="M15" s="30"/>
      <c r="O15" s="1"/>
    </row>
    <row r="16" spans="2:15" ht="21" customHeight="1" thickBot="1">
      <c r="B16" s="31" t="s">
        <v>35</v>
      </c>
      <c r="C16" s="29">
        <f>Transparency!AH29</f>
        <v>30</v>
      </c>
      <c r="D16" s="39"/>
      <c r="E16" s="29">
        <f>Accountability!AH33</f>
        <v>22</v>
      </c>
      <c r="F16" s="39"/>
      <c r="G16" s="29">
        <f>Consistency!AH26</f>
        <v>30</v>
      </c>
      <c r="H16" s="280"/>
      <c r="I16" s="12">
        <f t="shared" si="0"/>
        <v>27</v>
      </c>
      <c r="J16" s="305">
        <f t="shared" si="1"/>
        <v>0</v>
      </c>
      <c r="K16" s="15">
        <f>I16</f>
        <v>27</v>
      </c>
      <c r="L16" s="302">
        <f t="shared" si="2"/>
        <v>25</v>
      </c>
      <c r="M16" s="30"/>
      <c r="O16" s="1"/>
    </row>
    <row r="17" spans="2:16" ht="21" customHeight="1" thickBot="1">
      <c r="B17" s="33" t="s">
        <v>38</v>
      </c>
      <c r="C17" s="33">
        <f>Transparency!AK29</f>
        <v>32</v>
      </c>
      <c r="D17" s="44"/>
      <c r="E17" s="33">
        <f>Accountability!AK33</f>
        <v>0</v>
      </c>
      <c r="F17" s="44"/>
      <c r="G17" s="33">
        <f>Consistency!AK26</f>
        <v>30</v>
      </c>
      <c r="H17" s="270"/>
      <c r="I17" s="316">
        <f t="shared" si="0"/>
        <v>20</v>
      </c>
      <c r="J17" s="315">
        <f t="shared" si="1"/>
        <v>0</v>
      </c>
      <c r="K17" s="14">
        <f>I17</f>
        <v>20</v>
      </c>
      <c r="L17" s="301">
        <f t="shared" si="2"/>
        <v>28</v>
      </c>
      <c r="M17" s="30"/>
      <c r="O17" s="1"/>
    </row>
    <row r="18" spans="2:16" ht="21" customHeight="1" thickBot="1">
      <c r="B18" s="22" t="s">
        <v>21</v>
      </c>
      <c r="C18" s="22">
        <f>Transparency!AQ29</f>
        <v>49</v>
      </c>
      <c r="D18" s="37"/>
      <c r="E18" s="22">
        <f>Accountability!AQ33</f>
        <v>32</v>
      </c>
      <c r="F18" s="37"/>
      <c r="G18" s="22">
        <f>Consistency!AQ26</f>
        <v>45</v>
      </c>
      <c r="H18" s="271"/>
      <c r="I18" s="12">
        <f t="shared" si="0"/>
        <v>41</v>
      </c>
      <c r="J18" s="305" t="str">
        <f t="shared" si="1"/>
        <v>YES</v>
      </c>
      <c r="K18" s="15">
        <f>I18+0.08</f>
        <v>41.08</v>
      </c>
      <c r="L18" s="302">
        <f t="shared" si="2"/>
        <v>11</v>
      </c>
      <c r="M18" s="30"/>
      <c r="O18" s="1"/>
    </row>
    <row r="19" spans="2:16" ht="21" customHeight="1" thickBot="1">
      <c r="B19" s="21" t="s">
        <v>13</v>
      </c>
      <c r="C19" s="43">
        <f>Transparency!AT29</f>
        <v>85</v>
      </c>
      <c r="D19" s="319"/>
      <c r="E19" s="43">
        <f>Accountability!AT33</f>
        <v>45</v>
      </c>
      <c r="F19" s="319"/>
      <c r="G19" s="43">
        <f>Consistency!AT26</f>
        <v>50</v>
      </c>
      <c r="H19" s="320"/>
      <c r="I19" s="316">
        <f t="shared" si="0"/>
        <v>57</v>
      </c>
      <c r="J19" s="315">
        <f t="shared" si="1"/>
        <v>0</v>
      </c>
      <c r="K19" s="14">
        <f>I19</f>
        <v>57</v>
      </c>
      <c r="L19" s="301">
        <f t="shared" si="2"/>
        <v>3</v>
      </c>
      <c r="M19" s="30"/>
    </row>
    <row r="20" spans="2:16" ht="21" customHeight="1">
      <c r="B20" s="49" t="s">
        <v>37</v>
      </c>
      <c r="C20" s="59">
        <f>Transparency!AW29</f>
        <v>22</v>
      </c>
      <c r="D20" s="311"/>
      <c r="E20" s="59">
        <f>Accountability!AW33</f>
        <v>15</v>
      </c>
      <c r="F20" s="311"/>
      <c r="G20" s="59">
        <f>Consistency!AW26</f>
        <v>30</v>
      </c>
      <c r="H20" s="312"/>
      <c r="I20" s="12">
        <f t="shared" si="0"/>
        <v>23</v>
      </c>
      <c r="J20" s="305" t="str">
        <f t="shared" si="1"/>
        <v>YES</v>
      </c>
      <c r="K20" s="15">
        <f>I20+0.08</f>
        <v>23.08</v>
      </c>
      <c r="L20" s="302">
        <f t="shared" si="2"/>
        <v>27</v>
      </c>
      <c r="M20" s="30"/>
      <c r="O20" s="1"/>
    </row>
    <row r="21" spans="2:16" ht="21" customHeight="1">
      <c r="B21" s="329" t="s">
        <v>26</v>
      </c>
      <c r="C21" s="33">
        <f>Transparency!BC29</f>
        <v>62</v>
      </c>
      <c r="D21" s="45"/>
      <c r="E21" s="33">
        <f>Accountability!BC33</f>
        <v>39</v>
      </c>
      <c r="F21" s="45"/>
      <c r="G21" s="33">
        <f>Consistency!BC26</f>
        <v>25</v>
      </c>
      <c r="H21" s="45"/>
      <c r="I21" s="328">
        <f t="shared" si="0"/>
        <v>39</v>
      </c>
      <c r="J21" s="315" t="str">
        <f t="shared" si="1"/>
        <v>YES</v>
      </c>
      <c r="K21" s="14">
        <f>I21+0.08</f>
        <v>39.08</v>
      </c>
      <c r="L21" s="301">
        <f t="shared" si="2"/>
        <v>16</v>
      </c>
      <c r="M21" s="30"/>
      <c r="O21" s="1"/>
    </row>
    <row r="22" spans="2:16" ht="21" customHeight="1" thickBot="1">
      <c r="B22" s="22" t="s">
        <v>30</v>
      </c>
      <c r="C22" s="22">
        <f>Transparency!BF29</f>
        <v>69</v>
      </c>
      <c r="D22" s="37"/>
      <c r="E22" s="22">
        <f>Accountability!BF33</f>
        <v>22</v>
      </c>
      <c r="F22" s="37"/>
      <c r="G22" s="22">
        <f>Consistency!BF26</f>
        <v>25</v>
      </c>
      <c r="H22" s="271"/>
      <c r="I22" s="15">
        <f t="shared" si="0"/>
        <v>35</v>
      </c>
      <c r="J22" s="305" t="str">
        <f t="shared" si="1"/>
        <v>YES</v>
      </c>
      <c r="K22" s="15">
        <f>I22+0.09</f>
        <v>35.090000000000003</v>
      </c>
      <c r="L22" s="302">
        <f t="shared" si="2"/>
        <v>20</v>
      </c>
      <c r="M22" s="30"/>
      <c r="O22" s="1"/>
    </row>
    <row r="23" spans="2:16" ht="21" customHeight="1" thickBot="1">
      <c r="B23" s="35" t="s">
        <v>28</v>
      </c>
      <c r="C23" s="35">
        <f>Transparency!BI29</f>
        <v>55</v>
      </c>
      <c r="D23" s="41"/>
      <c r="E23" s="35">
        <f>Accountability!BI33</f>
        <v>17</v>
      </c>
      <c r="F23" s="41"/>
      <c r="G23" s="35">
        <f>Consistency!BI26</f>
        <v>45</v>
      </c>
      <c r="H23" s="309"/>
      <c r="I23" s="316">
        <f t="shared" si="0"/>
        <v>38</v>
      </c>
      <c r="J23" s="315" t="str">
        <f t="shared" si="1"/>
        <v>YES</v>
      </c>
      <c r="K23" s="14">
        <f>I23+0.08</f>
        <v>38.08</v>
      </c>
      <c r="L23" s="301">
        <f t="shared" si="2"/>
        <v>18</v>
      </c>
      <c r="M23" s="30"/>
      <c r="O23" s="1"/>
    </row>
    <row r="24" spans="2:16" ht="21" customHeight="1" thickBot="1">
      <c r="B24" s="36" t="s">
        <v>34</v>
      </c>
      <c r="C24" s="31">
        <f>Transparency!BL29</f>
        <v>50</v>
      </c>
      <c r="D24" s="46"/>
      <c r="E24" s="31">
        <f>Accountability!BL33</f>
        <v>12</v>
      </c>
      <c r="F24" s="46"/>
      <c r="G24" s="31">
        <f>Consistency!BL26</f>
        <v>30</v>
      </c>
      <c r="H24" s="313"/>
      <c r="I24" s="12">
        <f t="shared" si="0"/>
        <v>29</v>
      </c>
      <c r="J24" s="305">
        <f t="shared" si="1"/>
        <v>0</v>
      </c>
      <c r="K24" s="15">
        <f>I24</f>
        <v>29</v>
      </c>
      <c r="L24" s="302">
        <f t="shared" si="2"/>
        <v>24</v>
      </c>
      <c r="M24" s="30"/>
      <c r="O24" s="1"/>
    </row>
    <row r="25" spans="2:16" ht="21" customHeight="1" thickBot="1">
      <c r="B25" s="7" t="s">
        <v>22</v>
      </c>
      <c r="C25" s="7">
        <f>Transparency!BO29</f>
        <v>52</v>
      </c>
      <c r="D25" s="40"/>
      <c r="E25" s="7">
        <f>Accountability!BO33</f>
        <v>45</v>
      </c>
      <c r="F25" s="40"/>
      <c r="G25" s="7">
        <f>Consistency!BO26</f>
        <v>30</v>
      </c>
      <c r="H25" s="281"/>
      <c r="I25" s="316">
        <f t="shared" si="0"/>
        <v>41</v>
      </c>
      <c r="J25" s="315" t="str">
        <f t="shared" si="1"/>
        <v>YES</v>
      </c>
      <c r="K25" s="14">
        <f>I25+0.07</f>
        <v>41.07</v>
      </c>
      <c r="L25" s="301">
        <f t="shared" si="2"/>
        <v>12</v>
      </c>
      <c r="M25" s="30"/>
      <c r="O25" s="1"/>
    </row>
    <row r="26" spans="2:16" ht="21" customHeight="1" thickBot="1">
      <c r="B26" s="11" t="s">
        <v>15</v>
      </c>
      <c r="C26" s="11">
        <f>Transparency!BR29</f>
        <v>65</v>
      </c>
      <c r="D26" s="42"/>
      <c r="E26" s="11">
        <f>Accountability!BR33</f>
        <v>38</v>
      </c>
      <c r="F26" s="42"/>
      <c r="G26" s="11">
        <f>Consistency!BR26</f>
        <v>55</v>
      </c>
      <c r="H26" s="284"/>
      <c r="I26" s="12">
        <f t="shared" si="0"/>
        <v>52</v>
      </c>
      <c r="J26" s="305">
        <f t="shared" si="1"/>
        <v>0</v>
      </c>
      <c r="K26" s="15">
        <f>I26</f>
        <v>52</v>
      </c>
      <c r="L26" s="302">
        <f t="shared" si="2"/>
        <v>5</v>
      </c>
      <c r="M26" s="30"/>
      <c r="O26" s="1"/>
    </row>
    <row r="27" spans="2:16" ht="21" customHeight="1" thickBot="1">
      <c r="B27" s="21" t="s">
        <v>36</v>
      </c>
      <c r="C27" s="33">
        <f>Transparency!BX29</f>
        <v>32</v>
      </c>
      <c r="D27" s="44"/>
      <c r="E27" s="33">
        <f>Accountability!BX33</f>
        <v>9</v>
      </c>
      <c r="F27" s="44"/>
      <c r="G27" s="33">
        <f>Consistency!BX26</f>
        <v>30</v>
      </c>
      <c r="H27" s="270"/>
      <c r="I27" s="316">
        <f t="shared" si="0"/>
        <v>23</v>
      </c>
      <c r="J27" s="315" t="str">
        <f t="shared" si="1"/>
        <v>YES</v>
      </c>
      <c r="K27" s="14">
        <f>I27+0.09</f>
        <v>23.09</v>
      </c>
      <c r="L27" s="301">
        <f t="shared" si="2"/>
        <v>26</v>
      </c>
      <c r="M27" s="30"/>
      <c r="O27" s="1"/>
    </row>
    <row r="28" spans="2:16" ht="21" customHeight="1" thickBot="1">
      <c r="B28" s="49" t="s">
        <v>39</v>
      </c>
      <c r="C28" s="22">
        <f>Transparency!CA29</f>
        <v>5</v>
      </c>
      <c r="D28" s="37"/>
      <c r="E28" s="22">
        <f>Accountability!CA33</f>
        <v>12</v>
      </c>
      <c r="F28" s="37"/>
      <c r="G28" s="22">
        <f>Consistency!CA26</f>
        <v>25</v>
      </c>
      <c r="H28" s="271"/>
      <c r="I28" s="12">
        <f t="shared" si="0"/>
        <v>15</v>
      </c>
      <c r="J28" s="305">
        <f t="shared" si="1"/>
        <v>0</v>
      </c>
      <c r="K28" s="15">
        <f>I28</f>
        <v>15</v>
      </c>
      <c r="L28" s="302">
        <f t="shared" si="2"/>
        <v>29</v>
      </c>
      <c r="M28" s="30"/>
      <c r="O28" s="1"/>
    </row>
    <row r="29" spans="2:16" ht="21" customHeight="1" thickBot="1">
      <c r="B29" s="7" t="s">
        <v>12</v>
      </c>
      <c r="C29" s="7">
        <f>Transparency!CG29</f>
        <v>85</v>
      </c>
      <c r="D29" s="40"/>
      <c r="E29" s="7">
        <f>Accountability!CG33</f>
        <v>70</v>
      </c>
      <c r="F29" s="40"/>
      <c r="G29" s="7">
        <f>Consistency!CG26</f>
        <v>55</v>
      </c>
      <c r="H29" s="281"/>
      <c r="I29" s="316">
        <f t="shared" si="0"/>
        <v>68</v>
      </c>
      <c r="J29" s="315">
        <f t="shared" si="1"/>
        <v>0</v>
      </c>
      <c r="K29" s="14">
        <f>I29</f>
        <v>68</v>
      </c>
      <c r="L29" s="301">
        <f t="shared" si="2"/>
        <v>2</v>
      </c>
      <c r="M29" s="30"/>
      <c r="O29" s="1"/>
    </row>
    <row r="30" spans="2:16" ht="21" customHeight="1" thickBot="1">
      <c r="B30" s="22" t="s">
        <v>33</v>
      </c>
      <c r="C30" s="22">
        <f>Transparency!CJ29</f>
        <v>55</v>
      </c>
      <c r="D30" s="37"/>
      <c r="E30" s="22">
        <f>Accountability!CJ33</f>
        <v>14</v>
      </c>
      <c r="F30" s="37"/>
      <c r="G30" s="22">
        <f>Consistency!CJ26</f>
        <v>30</v>
      </c>
      <c r="H30" s="271"/>
      <c r="I30" s="12">
        <f t="shared" si="0"/>
        <v>31</v>
      </c>
      <c r="J30" s="305">
        <f t="shared" si="1"/>
        <v>0</v>
      </c>
      <c r="K30" s="15">
        <f>I30</f>
        <v>31</v>
      </c>
      <c r="L30" s="302">
        <f t="shared" si="2"/>
        <v>23</v>
      </c>
      <c r="M30" s="30"/>
      <c r="O30" s="1"/>
    </row>
    <row r="31" spans="2:16" ht="21" customHeight="1" thickBot="1">
      <c r="B31" s="7" t="s">
        <v>25</v>
      </c>
      <c r="C31" s="7">
        <f>Transparency!CM29</f>
        <v>70</v>
      </c>
      <c r="D31" s="40"/>
      <c r="E31" s="7">
        <f>Accountability!CM33</f>
        <v>22</v>
      </c>
      <c r="F31" s="40"/>
      <c r="G31" s="7">
        <f>Consistency!CM26</f>
        <v>35</v>
      </c>
      <c r="H31" s="281"/>
      <c r="I31" s="316">
        <f t="shared" si="0"/>
        <v>39</v>
      </c>
      <c r="J31" s="315" t="str">
        <f t="shared" si="1"/>
        <v>YES</v>
      </c>
      <c r="K31" s="14">
        <f>I31+0.09</f>
        <v>39.090000000000003</v>
      </c>
      <c r="L31" s="301">
        <f t="shared" si="2"/>
        <v>15</v>
      </c>
      <c r="M31" s="30"/>
      <c r="O31" s="1"/>
      <c r="P31" s="347"/>
    </row>
    <row r="32" spans="2:16" ht="21" customHeight="1" thickBot="1">
      <c r="B32" s="49" t="s">
        <v>19</v>
      </c>
      <c r="C32" s="22">
        <f>Transparency!CP29</f>
        <v>62</v>
      </c>
      <c r="D32" s="37"/>
      <c r="E32" s="22">
        <f>Accountability!CP33</f>
        <v>24</v>
      </c>
      <c r="F32" s="37"/>
      <c r="G32" s="22">
        <f>Consistency!CP26</f>
        <v>45</v>
      </c>
      <c r="H32" s="271"/>
      <c r="I32" s="12">
        <f t="shared" si="0"/>
        <v>42</v>
      </c>
      <c r="J32" s="305">
        <f t="shared" si="1"/>
        <v>0</v>
      </c>
      <c r="K32" s="16">
        <f>I32</f>
        <v>42</v>
      </c>
      <c r="L32" s="17">
        <f t="shared" si="2"/>
        <v>9</v>
      </c>
      <c r="M32" s="30"/>
      <c r="O32" s="1"/>
      <c r="P32" s="347"/>
    </row>
    <row r="33" spans="2:15" ht="21" customHeight="1" thickBot="1">
      <c r="B33" s="341" t="s">
        <v>31</v>
      </c>
      <c r="C33" s="335">
        <f>Transparency!V29</f>
        <v>52</v>
      </c>
      <c r="D33" s="336"/>
      <c r="E33" s="335">
        <f>Accountability!V33</f>
        <v>52</v>
      </c>
      <c r="F33" s="336"/>
      <c r="G33" s="335">
        <f>Consistency!V26</f>
        <v>10</v>
      </c>
      <c r="H33" s="337"/>
      <c r="I33" s="316">
        <f t="shared" si="0"/>
        <v>35</v>
      </c>
      <c r="J33" s="338" t="str">
        <f t="shared" si="1"/>
        <v>YES</v>
      </c>
      <c r="K33" s="316">
        <f>I33+0.08</f>
        <v>35.08</v>
      </c>
      <c r="L33" s="223">
        <f t="shared" si="2"/>
        <v>21</v>
      </c>
      <c r="M33" s="30"/>
      <c r="O33" s="1"/>
    </row>
    <row r="34" spans="2:15" ht="21" customHeight="1" thickBot="1">
      <c r="B34" s="330" t="s">
        <v>40</v>
      </c>
      <c r="C34" s="22">
        <f>Transparency!AB29</f>
        <v>22</v>
      </c>
      <c r="D34" s="37"/>
      <c r="E34" s="22">
        <f>Accountability!AB33</f>
        <v>21</v>
      </c>
      <c r="F34" s="37"/>
      <c r="G34" s="22">
        <f>Consistency!AB26</f>
        <v>0</v>
      </c>
      <c r="H34" s="271"/>
      <c r="I34" s="12">
        <f t="shared" si="0"/>
        <v>13</v>
      </c>
      <c r="J34" s="305">
        <f t="shared" si="1"/>
        <v>0</v>
      </c>
      <c r="K34" s="15">
        <f t="shared" ref="K34:K39" si="3">I34</f>
        <v>13</v>
      </c>
      <c r="L34" s="302">
        <f t="shared" si="2"/>
        <v>30</v>
      </c>
      <c r="M34" s="346"/>
      <c r="O34" s="1"/>
    </row>
    <row r="35" spans="2:15" ht="21" customHeight="1" thickBot="1">
      <c r="B35" s="342" t="s">
        <v>17</v>
      </c>
      <c r="C35" s="52">
        <f>Transparency!AE29</f>
        <v>82</v>
      </c>
      <c r="D35" s="58"/>
      <c r="E35" s="52">
        <f>Accountability!AE33</f>
        <v>33</v>
      </c>
      <c r="F35" s="58"/>
      <c r="G35" s="52">
        <f>Consistency!AE26</f>
        <v>45</v>
      </c>
      <c r="H35" s="310"/>
      <c r="I35" s="316">
        <f t="shared" si="0"/>
        <v>50</v>
      </c>
      <c r="J35" s="315">
        <f t="shared" si="1"/>
        <v>0</v>
      </c>
      <c r="K35" s="14">
        <f t="shared" si="3"/>
        <v>50</v>
      </c>
      <c r="L35" s="301">
        <f t="shared" si="2"/>
        <v>7</v>
      </c>
      <c r="M35" s="346"/>
      <c r="O35" s="1"/>
    </row>
    <row r="36" spans="2:15" ht="21" customHeight="1" thickBot="1">
      <c r="B36" s="343" t="s">
        <v>11</v>
      </c>
      <c r="C36" s="11">
        <f>Transparency!AN29</f>
        <v>80</v>
      </c>
      <c r="D36" s="42"/>
      <c r="E36" s="11">
        <f>Accountability!AN33</f>
        <v>59</v>
      </c>
      <c r="F36" s="42"/>
      <c r="G36" s="11">
        <f>Consistency!AN26</f>
        <v>75</v>
      </c>
      <c r="H36" s="284"/>
      <c r="I36" s="12">
        <f t="shared" si="0"/>
        <v>71</v>
      </c>
      <c r="J36" s="305">
        <f t="shared" si="1"/>
        <v>0</v>
      </c>
      <c r="K36" s="15">
        <f t="shared" si="3"/>
        <v>71</v>
      </c>
      <c r="L36" s="302">
        <f t="shared" si="2"/>
        <v>1</v>
      </c>
      <c r="M36" s="30"/>
      <c r="O36" s="1"/>
    </row>
    <row r="37" spans="2:15" ht="21" customHeight="1" thickBot="1">
      <c r="B37" s="344" t="s">
        <v>18</v>
      </c>
      <c r="C37" s="7">
        <f>Transparency!AZ29</f>
        <v>42</v>
      </c>
      <c r="D37" s="40"/>
      <c r="E37" s="7">
        <f>Accountability!AZ33</f>
        <v>12</v>
      </c>
      <c r="F37" s="40"/>
      <c r="G37" s="7">
        <f>Consistency!AZ26</f>
        <v>70</v>
      </c>
      <c r="H37" s="281"/>
      <c r="I37" s="316">
        <f t="shared" si="0"/>
        <v>43</v>
      </c>
      <c r="J37" s="315">
        <f t="shared" si="1"/>
        <v>0</v>
      </c>
      <c r="K37" s="14">
        <f t="shared" si="3"/>
        <v>43</v>
      </c>
      <c r="L37" s="301">
        <f t="shared" si="2"/>
        <v>8</v>
      </c>
      <c r="M37" s="30"/>
      <c r="O37" s="1"/>
    </row>
    <row r="38" spans="2:15" ht="21" customHeight="1" thickBot="1">
      <c r="B38" s="343" t="s">
        <v>16</v>
      </c>
      <c r="C38" s="11">
        <f>Transparency!BU29</f>
        <v>57</v>
      </c>
      <c r="D38" s="42"/>
      <c r="E38" s="11">
        <f>Accountability!BU33</f>
        <v>20</v>
      </c>
      <c r="F38" s="42"/>
      <c r="G38" s="11">
        <f>Consistency!BU26</f>
        <v>75</v>
      </c>
      <c r="H38" s="284"/>
      <c r="I38" s="12">
        <f t="shared" si="0"/>
        <v>51</v>
      </c>
      <c r="J38" s="305">
        <f t="shared" si="1"/>
        <v>0</v>
      </c>
      <c r="K38" s="15">
        <f t="shared" si="3"/>
        <v>51</v>
      </c>
      <c r="L38" s="302">
        <f t="shared" si="2"/>
        <v>6</v>
      </c>
      <c r="M38" s="30"/>
      <c r="O38" s="1"/>
    </row>
    <row r="39" spans="2:15" ht="21" customHeight="1" thickBot="1">
      <c r="B39" s="345" t="s">
        <v>14</v>
      </c>
      <c r="C39" s="235">
        <f>Transparency!CD29</f>
        <v>62</v>
      </c>
      <c r="D39" s="236"/>
      <c r="E39" s="235">
        <f>Accountability!CD33</f>
        <v>39</v>
      </c>
      <c r="F39" s="236"/>
      <c r="G39" s="235">
        <f>Consistency!CD26</f>
        <v>65</v>
      </c>
      <c r="H39" s="237"/>
      <c r="I39" s="287">
        <f t="shared" si="0"/>
        <v>55</v>
      </c>
      <c r="J39" s="339">
        <f t="shared" si="1"/>
        <v>0</v>
      </c>
      <c r="K39" s="227">
        <f t="shared" si="3"/>
        <v>55</v>
      </c>
      <c r="L39" s="228">
        <f t="shared" si="2"/>
        <v>4</v>
      </c>
      <c r="M39" s="30"/>
      <c r="O39" s="1"/>
    </row>
    <row r="40" spans="2:15" ht="15.95" customHeight="1">
      <c r="B40" s="8" t="s">
        <v>41</v>
      </c>
      <c r="C40" s="8" t="s">
        <v>42</v>
      </c>
      <c r="D40" s="9">
        <v>0.25</v>
      </c>
      <c r="E40" s="8" t="s">
        <v>42</v>
      </c>
      <c r="F40" s="9">
        <v>0.35</v>
      </c>
      <c r="G40" s="8" t="s">
        <v>42</v>
      </c>
      <c r="H40" s="9">
        <v>0.4</v>
      </c>
      <c r="I40" s="10" t="s">
        <v>43</v>
      </c>
      <c r="J40" s="10"/>
      <c r="K40" s="403" t="s">
        <v>44</v>
      </c>
      <c r="L40" s="403"/>
      <c r="M40" s="1"/>
      <c r="N40" s="1"/>
    </row>
    <row r="41" spans="2:15" ht="20.100000000000001" customHeight="1">
      <c r="B41" s="1"/>
      <c r="C41" s="1"/>
      <c r="D41" s="1"/>
      <c r="E41" s="1"/>
      <c r="F41" s="1"/>
      <c r="G41" s="1"/>
      <c r="H41" s="1"/>
      <c r="I41" s="1"/>
      <c r="J41" s="1"/>
      <c r="K41" s="403"/>
      <c r="L41" s="403"/>
      <c r="M41" s="1"/>
      <c r="N41" s="1"/>
    </row>
    <row r="42" spans="2:15">
      <c r="B42" s="1"/>
      <c r="C42" s="1"/>
      <c r="D42" s="1"/>
      <c r="E42" s="1"/>
      <c r="F42" s="1"/>
      <c r="G42" s="1"/>
      <c r="H42" s="1"/>
      <c r="I42" s="1"/>
      <c r="J42" s="1"/>
      <c r="K42" s="1"/>
      <c r="L42" s="1"/>
      <c r="M42" s="1"/>
      <c r="N42" s="1"/>
    </row>
  </sheetData>
  <sheetProtection algorithmName="SHA-512" hashValue="xFJaGPz+iDpkE+mbECmuuIYJHcx8PMKWW4GmEsbJprLTnUzkaM1zBMCTwag9yw3uWHWC6u6QHF+7eu0tOyGlLg==" saltValue="6Wi9a2l06TqbeZ4dhwjYeA==" spinCount="100000" sheet="1" objects="1" scenarios="1"/>
  <sortState xmlns:xlrd2="http://schemas.microsoft.com/office/spreadsheetml/2017/richdata2" ref="B10:L32">
    <sortCondition ref="B10:B32"/>
  </sortState>
  <mergeCells count="13">
    <mergeCell ref="E8:F8"/>
    <mergeCell ref="G8:H8"/>
    <mergeCell ref="K40:L41"/>
    <mergeCell ref="B3:L3"/>
    <mergeCell ref="E4:F4"/>
    <mergeCell ref="C6:D6"/>
    <mergeCell ref="E6:F6"/>
    <mergeCell ref="G6:H6"/>
    <mergeCell ref="K6:K8"/>
    <mergeCell ref="C7:D7"/>
    <mergeCell ref="E7:F7"/>
    <mergeCell ref="G7:H7"/>
    <mergeCell ref="C8:D8"/>
  </mergeCells>
  <pageMargins left="0.7" right="0.7" top="0.75" bottom="0.75" header="0.3" footer="0.3"/>
  <pageSetup scale="77" orientation="portrait" horizontalDpi="0" verticalDpi="0"/>
  <ignoredErrors>
    <ignoredError sqref="K33 K31 K27 K25 K22 K18 K1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FCE0C5377ACC478E07AEDE40891B3C" ma:contentTypeVersion="12" ma:contentTypeDescription="Create a new document." ma:contentTypeScope="" ma:versionID="bdf452a5a3b26baddadcc31d50cc26b1">
  <xsd:schema xmlns:xsd="http://www.w3.org/2001/XMLSchema" xmlns:xs="http://www.w3.org/2001/XMLSchema" xmlns:p="http://schemas.microsoft.com/office/2006/metadata/properties" xmlns:ns2="9f606ee3-326a-4581-ac8f-03c9ef80f7a9" xmlns:ns3="f26e657a-5bb8-47ec-8628-c64413c056b7" targetNamespace="http://schemas.microsoft.com/office/2006/metadata/properties" ma:root="true" ma:fieldsID="937b821cc9ce4fb4aee3440b40dd4b0a" ns2:_="" ns3:_="">
    <xsd:import namespace="9f606ee3-326a-4581-ac8f-03c9ef80f7a9"/>
    <xsd:import namespace="f26e657a-5bb8-47ec-8628-c64413c056b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06ee3-326a-4581-ac8f-03c9ef80f7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6e657a-5bb8-47ec-8628-c64413c056b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C4F8D0C-1068-4A8A-8891-8DCF950722E7}"/>
</file>

<file path=customXml/itemProps2.xml><?xml version="1.0" encoding="utf-8"?>
<ds:datastoreItem xmlns:ds="http://schemas.openxmlformats.org/officeDocument/2006/customXml" ds:itemID="{EF24E658-6DB0-4127-8B7D-4239C64D4BC0}"/>
</file>

<file path=customXml/itemProps3.xml><?xml version="1.0" encoding="utf-8"?>
<ds:datastoreItem xmlns:ds="http://schemas.openxmlformats.org/officeDocument/2006/customXml" ds:itemID="{0BD9FA56-21E5-42CE-98CB-669CD3AB46E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2022-02-09T16:34:12Z</dcterms:created>
  <dcterms:modified xsi:type="dcterms:W3CDTF">2022-04-27T13:22:28Z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0x01010009FCE0C5377ACC478E07AEDE40891B3C</vt:lpwstr>
  </property>
</Properties>
</file>